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Entry Form" sheetId="1" r:id="rId1"/>
    <sheet name="exemplary completed form" sheetId="2" r:id="rId2"/>
    <sheet name="ceny " sheetId="3" state="hidden" r:id="rId3"/>
    <sheet name="katvek" sheetId="4" state="hidden" r:id="rId4"/>
    <sheet name="Váhovky" sheetId="5" state="hidden" r:id="rId5"/>
  </sheets>
  <definedNames>
    <definedName name="_xlnm.Print_Titles" localSheetId="0">'Entry Form'!$1:$4</definedName>
    <definedName name="_xlnm.Print_Area" localSheetId="0">'Entry Form'!$A$1:$R$38</definedName>
  </definedNames>
  <calcPr fullCalcOnLoad="1"/>
</workbook>
</file>

<file path=xl/sharedStrings.xml><?xml version="1.0" encoding="utf-8"?>
<sst xmlns="http://schemas.openxmlformats.org/spreadsheetml/2006/main" count="336" uniqueCount="122">
  <si>
    <t>O</t>
  </si>
  <si>
    <t>věk</t>
  </si>
  <si>
    <t>kategorie</t>
  </si>
  <si>
    <t>záloha</t>
  </si>
  <si>
    <t>T1</t>
  </si>
  <si>
    <t>T2</t>
  </si>
  <si>
    <t>T3</t>
  </si>
  <si>
    <t>J</t>
  </si>
  <si>
    <t>Junior</t>
  </si>
  <si>
    <t>Open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</si>
  <si>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</si>
  <si>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</si>
  <si>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</si>
  <si>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</si>
  <si>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</si>
  <si>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</si>
  <si>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</si>
  <si>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</si>
  <si>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</si>
  <si>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M80</t>
  </si>
  <si>
    <t>_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</si>
  <si>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</si>
  <si>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</si>
  <si>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</si>
  <si>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</si>
  <si>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</si>
  <si>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</si>
  <si>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</si>
  <si>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</si>
  <si>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</si>
  <si>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</si>
  <si>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+90</t>
  </si>
  <si>
    <t>+140</t>
  </si>
  <si>
    <t>?</t>
  </si>
  <si>
    <t xml:space="preserve">Last name </t>
  </si>
  <si>
    <t xml:space="preserve">First name </t>
  </si>
  <si>
    <t>Age (calculated)</t>
  </si>
  <si>
    <t>Date of bird dd.mm.yyyy</t>
  </si>
  <si>
    <t>Age Class (calculated)</t>
  </si>
  <si>
    <t>Weight Class</t>
  </si>
  <si>
    <t>Nation</t>
  </si>
  <si>
    <t>BP RAW</t>
  </si>
  <si>
    <t xml:space="preserve">BP   EQ </t>
  </si>
  <si>
    <t>START (cal.)</t>
  </si>
  <si>
    <t xml:space="preserve">datum soutěže </t>
  </si>
  <si>
    <t>€             (cal.)</t>
  </si>
  <si>
    <t>DL RAW</t>
  </si>
  <si>
    <t>DL EQ</t>
  </si>
  <si>
    <t>SUM</t>
  </si>
  <si>
    <t>startů</t>
  </si>
  <si>
    <t>Account Details:</t>
  </si>
  <si>
    <t xml:space="preserve">SWIFT/BIC:      </t>
  </si>
  <si>
    <t xml:space="preserve">Bank name:        </t>
  </si>
  <si>
    <t xml:space="preserve">Bank address:    </t>
  </si>
  <si>
    <t xml:space="preserve">IBAN:               </t>
  </si>
  <si>
    <t>PWL RAW</t>
  </si>
  <si>
    <t>PWL     EQ</t>
  </si>
  <si>
    <t>START</t>
  </si>
  <si>
    <t>Euro - €</t>
  </si>
  <si>
    <t>M - F</t>
  </si>
  <si>
    <t>M</t>
  </si>
  <si>
    <t>F</t>
  </si>
  <si>
    <t>L</t>
  </si>
  <si>
    <t>XL</t>
  </si>
  <si>
    <t>XXL</t>
  </si>
  <si>
    <t>XXXL</t>
  </si>
  <si>
    <t>S</t>
  </si>
  <si>
    <t xml:space="preserve">cena trička </t>
  </si>
  <si>
    <t>seznam velikostí</t>
  </si>
  <si>
    <t>M-F</t>
  </si>
  <si>
    <t xml:space="preserve">váhovky </t>
  </si>
  <si>
    <t>T-shirt</t>
  </si>
  <si>
    <t>+15€</t>
  </si>
  <si>
    <t xml:space="preserve">Teens - Juniors </t>
  </si>
  <si>
    <t>TJ</t>
  </si>
  <si>
    <t>Open - Submasters- Masters</t>
  </si>
  <si>
    <t>OSM</t>
  </si>
  <si>
    <t>T+J</t>
  </si>
  <si>
    <t>O+M</t>
  </si>
  <si>
    <t>T13-15</t>
  </si>
  <si>
    <t>T16-17</t>
  </si>
  <si>
    <t>T18-19</t>
  </si>
  <si>
    <t>M40-44</t>
  </si>
  <si>
    <t>M45-49</t>
  </si>
  <si>
    <t>M50-54</t>
  </si>
  <si>
    <t>M55-59</t>
  </si>
  <si>
    <t>M60-64</t>
  </si>
  <si>
    <t>M65-69</t>
  </si>
  <si>
    <t>M70-74</t>
  </si>
  <si>
    <t>M75-79</t>
  </si>
  <si>
    <t>M80-84</t>
  </si>
  <si>
    <r>
      <t xml:space="preserve">With the nomination the athlete accepts the rules of the federation "WUAP" and is automatically an extraordinarily member of the federation. 10% of the participating athletes will be tested if they are drug free. If somebody should be positive, he/she will be excluded from the meeting; the entry fee will be not returned. The result of the test is final.
</t>
    </r>
    <r>
      <rPr>
        <b/>
        <sz val="11"/>
        <rFont val="Calibri"/>
        <family val="2"/>
      </rPr>
      <t>Release from Liability. Read this carefully.</t>
    </r>
    <r>
      <rPr>
        <sz val="11"/>
        <rFont val="Calibri"/>
        <family val="2"/>
      </rPr>
      <t xml:space="preserve">
By signing this you will be giving up important rights. In consideration of my acceptance of my entry form in this powerlifting/benchpress competition, I understand that I am legally bound for not only myself but also for my heirs, my executors, and my administrators. In signing this release from liability I waive and release the promoter and the whole staff, all Officials, Referees, Spotter/Loaders and any other person or firm taking part in this competition from any and all liability which may arise from this competition. I understand all of the above for my acceptance of my entry in this competition. By signing this entry form I affirm that all the information on this form is correct.
</t>
    </r>
  </si>
  <si>
    <t>Entry Form / Prihláška</t>
  </si>
  <si>
    <t>Klub / Oddiel</t>
  </si>
  <si>
    <t>Zodpovedná osoba:</t>
  </si>
  <si>
    <t>Meno</t>
  </si>
  <si>
    <t>Priezvisko</t>
  </si>
  <si>
    <t>Dátum narod.</t>
  </si>
  <si>
    <t>Vek</t>
  </si>
  <si>
    <t>Váhová kateg.</t>
  </si>
  <si>
    <t>Veková kateg.</t>
  </si>
  <si>
    <t>Štát</t>
  </si>
  <si>
    <t>X</t>
  </si>
  <si>
    <t>Slovakia</t>
  </si>
  <si>
    <t>Prima Banka Slovensko a.s., Trnava</t>
  </si>
  <si>
    <t>Trnava</t>
  </si>
  <si>
    <t>AWPC - Slovakia</t>
  </si>
  <si>
    <t>KOMASK2X</t>
  </si>
  <si>
    <t>SK46 5600 0000 0015 0290 3001</t>
  </si>
  <si>
    <t>Suma na zaplatenie</t>
  </si>
  <si>
    <t>Variabilný symbol</t>
  </si>
  <si>
    <t>Poznámka pre prijímateľa</t>
  </si>
  <si>
    <t>Meno klubu + počet pretekárov, alebo meno pretekára</t>
  </si>
  <si>
    <t>Bankové údaje:</t>
  </si>
  <si>
    <t>Jozef</t>
  </si>
  <si>
    <t>Mrkvička</t>
  </si>
  <si>
    <t xml:space="preserve">Ján </t>
  </si>
  <si>
    <t>Kaleráb</t>
  </si>
  <si>
    <t xml:space="preserve">ŠK Zelenina </t>
  </si>
  <si>
    <t>Radovan Kel</t>
  </si>
  <si>
    <t>Označ disciplínu X</t>
  </si>
  <si>
    <t xml:space="preserve">WUAP EUROPEAN Championships - Powerlifting - Benchpress - Deadlift                      12.-17. 6. 2018, Pobianice, Poland 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</si>
</sst>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405]d\.\ mmmm\ yyyy"/>
    <numFmt numFmtId="189" formatCode="#,###,###,###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0.00000000000000000E+00"/>
    <numFmt numFmtId="202" formatCode="0.000000000000000000E+00"/>
    <numFmt numFmtId="203" formatCode="_-* #,##0.0\ _K_č_-;\-* #,##0.0\ _K_č_-;_-* &quot;-&quot;??\ _K_č_-;_-@_-"/>
    <numFmt numFmtId="204" formatCode="_-* #,##0\ _K_č_-;\-* #,##0\ _K_č_-;_-* &quot;-&quot;??\ _K_č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¥€-2]\ #\ ##,000_);[Red]\([$€-2]\ #\ ##,000\)"/>
    <numFmt numFmtId="209" formatCode="_-* #,##0.00\ [$€-1]_-;\-* #,##0.00\ [$€-1]_-;_-* &quot;-&quot;??\ [$€-1]_-;_-@_-"/>
    <numFmt numFmtId="210" formatCode="_-* #,##0.0\ [$€-1]_-;\-* #,##0.0\ [$€-1]_-;_-* &quot;-&quot;??\ [$€-1]_-;_-@_-"/>
    <numFmt numFmtId="211" formatCode="_-* #,##0\ [$€-1]_-;\-* #,##0\ [$€-1]_-;_-* &quot;-&quot;??\ [$€-1]_-;_-@_-"/>
    <numFmt numFmtId="212" formatCode="_-* #,##0.000\ _K_č_-;\-* #,##0.000\ _K_č_-;_-* &quot;-&quot;??\ _K_č_-;_-@_-"/>
    <numFmt numFmtId="213" formatCode="_-* #,##0.0000\ _K_č_-;\-* #,##0.0000\ _K_č_-;_-* &quot;-&quot;??\ _K_č_-;_-@_-"/>
    <numFmt numFmtId="214" formatCode="#,##0.0_ ;\-#,##0.0\ "/>
    <numFmt numFmtId="215" formatCode="_-* #,##0.0\ [$€-1]_-;\-* #,##0.0\ [$€-1]_-;_-* &quot;-&quot;?\ [$€-1]_-;_-@_-"/>
    <numFmt numFmtId="216" formatCode="[&lt;=99999]###\ ##;##\ ##\ ##"/>
    <numFmt numFmtId="217" formatCode="######0"/>
    <numFmt numFmtId="218" formatCode="###0"/>
    <numFmt numFmtId="219" formatCode="[$€-2]\ #\ ##,000_);[Red]\([$€-2]\ #\ ##,000\)"/>
    <numFmt numFmtId="220" formatCode="#,##0\ [$€-1];[Red]\-#,##0\ [$€-1]"/>
    <numFmt numFmtId="221" formatCode="_-[$€-2]\ * #,##0_-;\-[$€-2]\ * #,##0_-;_-[$€-2]\ * &quot;-&quot;_-;_-@_-"/>
    <numFmt numFmtId="222" formatCode="mmm/yyyy"/>
    <numFmt numFmtId="223" formatCode="&quot;Áno&quot;;&quot;Áno&quot;;&quot;Nie&quot;"/>
    <numFmt numFmtId="224" formatCode="&quot;Pravda&quot;;&quot;Pravda&quot;;&quot;Nepravda&quot;"/>
    <numFmt numFmtId="225" formatCode="&quot;Zapnuté&quot;;&quot;Zapnuté&quot;;&quot;Vypnuté&quot;"/>
  </numFmts>
  <fonts count="64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2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Tahoma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sz val="11"/>
      <color indexed="63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Segoe UI"/>
      <family val="2"/>
    </font>
    <font>
      <b/>
      <sz val="16"/>
      <color indexed="63"/>
      <name val="Calibri"/>
      <family val="2"/>
    </font>
    <font>
      <sz val="8"/>
      <name val="Tahoma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Tahoma"/>
      <family val="2"/>
    </font>
    <font>
      <b/>
      <sz val="14"/>
      <color rgb="FF333333"/>
      <name val="Calibri"/>
      <family val="2"/>
    </font>
    <font>
      <sz val="11"/>
      <color rgb="FF444444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000000"/>
      <name val="Segoe UI"/>
      <family val="2"/>
    </font>
    <font>
      <b/>
      <sz val="16"/>
      <color rgb="FF333333"/>
      <name val="Calibri"/>
      <family val="2"/>
    </font>
    <font>
      <b/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right" vertical="center"/>
    </xf>
    <xf numFmtId="209" fontId="6" fillId="35" borderId="15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171" fontId="7" fillId="0" borderId="0" xfId="34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20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17" fontId="7" fillId="0" borderId="0" xfId="3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09" fontId="6" fillId="35" borderId="19" xfId="34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31" fillId="0" borderId="0" xfId="0" applyFont="1" applyFill="1" applyBorder="1" applyAlignment="1">
      <alignment horizontal="left" vertical="center"/>
    </xf>
    <xf numFmtId="204" fontId="6" fillId="0" borderId="0" xfId="34" applyNumberFormat="1" applyFont="1" applyFill="1" applyAlignment="1">
      <alignment vertical="center" wrapText="1"/>
    </xf>
    <xf numFmtId="204" fontId="6" fillId="0" borderId="0" xfId="34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quotePrefix="1">
      <alignment horizontal="center" vertical="center" wrapText="1"/>
    </xf>
    <xf numFmtId="14" fontId="9" fillId="36" borderId="12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209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218" fontId="6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218" fontId="11" fillId="35" borderId="28" xfId="34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29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2" fillId="25" borderId="29" xfId="0" applyFont="1" applyFill="1" applyBorder="1" applyAlignment="1">
      <alignment horizontal="center" vertical="center" wrapText="1"/>
    </xf>
    <xf numFmtId="0" fontId="62" fillId="25" borderId="28" xfId="0" applyFont="1" applyFill="1" applyBorder="1" applyAlignment="1">
      <alignment horizontal="center" vertical="center" wrapText="1"/>
    </xf>
    <xf numFmtId="0" fontId="62" fillId="25" borderId="30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6" fillId="35" borderId="2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8" fillId="38" borderId="28" xfId="0" applyFont="1" applyFill="1" applyBorder="1" applyAlignment="1">
      <alignment horizontal="center"/>
    </xf>
    <xf numFmtId="0" fontId="8" fillId="38" borderId="29" xfId="0" applyFont="1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30" xfId="0" applyFill="1" applyBorder="1" applyAlignment="1">
      <alignment/>
    </xf>
    <xf numFmtId="218" fontId="11" fillId="38" borderId="24" xfId="34" applyNumberFormat="1" applyFont="1" applyFill="1" applyBorder="1" applyAlignment="1">
      <alignment horizontal="center"/>
    </xf>
    <xf numFmtId="218" fontId="9" fillId="38" borderId="28" xfId="34" applyNumberFormat="1" applyFont="1" applyFill="1" applyBorder="1" applyAlignment="1">
      <alignment horizontal="center"/>
    </xf>
    <xf numFmtId="0" fontId="12" fillId="38" borderId="30" xfId="0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8" fillId="35" borderId="28" xfId="0" applyFont="1" applyFill="1" applyBorder="1" applyAlignment="1">
      <alignment vertical="center"/>
    </xf>
    <xf numFmtId="0" fontId="63" fillId="0" borderId="0" xfId="0" applyFont="1" applyAlignment="1">
      <alignment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árka 2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í 2" xfId="46"/>
    <cellStyle name="Normální 3" xfId="47"/>
    <cellStyle name="Normální 4" xfId="48"/>
    <cellStyle name="Percent" xfId="49"/>
    <cellStyle name="Followed Hyperlink" xfId="50"/>
    <cellStyle name="Poznámka" xfId="51"/>
    <cellStyle name="Prepojená bunka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dxfs count="5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304800</xdr:colOff>
      <xdr:row>23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005840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99"/>
  <sheetViews>
    <sheetView tabSelected="1" zoomScalePageLayoutView="0" workbookViewId="0" topLeftCell="A1">
      <selection activeCell="T5" sqref="T5"/>
    </sheetView>
  </sheetViews>
  <sheetFormatPr defaultColWidth="9.140625" defaultRowHeight="15"/>
  <cols>
    <col min="1" max="1" width="4.8515625" style="17" customWidth="1"/>
    <col min="2" max="2" width="12.57421875" style="14" customWidth="1"/>
    <col min="3" max="3" width="13.7109375" style="14" customWidth="1"/>
    <col min="4" max="4" width="6.00390625" style="15" customWidth="1"/>
    <col min="5" max="5" width="14.28125" style="16" customWidth="1"/>
    <col min="6" max="6" width="12.140625" style="18" customWidth="1"/>
    <col min="7" max="7" width="9.8515625" style="15" customWidth="1"/>
    <col min="8" max="8" width="12.57421875" style="18" customWidth="1"/>
    <col min="9" max="9" width="17.00390625" style="18" customWidth="1"/>
    <col min="10" max="11" width="5.8515625" style="18" customWidth="1"/>
    <col min="12" max="15" width="5.8515625" style="3" customWidth="1"/>
    <col min="16" max="16" width="5.8515625" style="3" hidden="1" customWidth="1"/>
    <col min="17" max="17" width="7.28125" style="20" customWidth="1"/>
    <col min="18" max="18" width="13.7109375" style="20" customWidth="1"/>
    <col min="19" max="19" width="4.57421875" style="7" customWidth="1"/>
    <col min="20" max="20" width="26.8515625" style="7" customWidth="1"/>
    <col min="21" max="21" width="22.7109375" style="45" customWidth="1"/>
    <col min="22" max="22" width="20.421875" style="7" customWidth="1"/>
    <col min="23" max="23" width="25.421875" style="7" customWidth="1"/>
    <col min="24" max="24" width="9.140625" style="7" hidden="1" customWidth="1"/>
    <col min="25" max="25" width="11.28125" style="7" hidden="1" customWidth="1"/>
    <col min="26" max="26" width="9.00390625" style="7" hidden="1" customWidth="1"/>
    <col min="27" max="31" width="9.140625" style="7" hidden="1" customWidth="1"/>
    <col min="32" max="32" width="28.140625" style="7" hidden="1" customWidth="1"/>
    <col min="33" max="33" width="22.28125" style="7" hidden="1" customWidth="1"/>
    <col min="34" max="34" width="18.57421875" style="7" hidden="1" customWidth="1"/>
    <col min="35" max="35" width="8.7109375" style="7" hidden="1" customWidth="1"/>
    <col min="36" max="39" width="9.140625" style="7" hidden="1" customWidth="1"/>
    <col min="40" max="46" width="9.140625" style="7" customWidth="1"/>
    <col min="47" max="16384" width="9.140625" style="8" customWidth="1"/>
  </cols>
  <sheetData>
    <row r="1" spans="1:31" ht="27" customHeight="1" thickBo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9"/>
      <c r="K1" s="129"/>
      <c r="L1" s="129"/>
      <c r="M1" s="129"/>
      <c r="N1" s="129"/>
      <c r="O1" s="91"/>
      <c r="P1" s="107"/>
      <c r="Q1" s="107"/>
      <c r="R1" s="108"/>
      <c r="S1" s="51"/>
      <c r="T1" s="51"/>
      <c r="U1" s="52"/>
      <c r="V1" s="51"/>
      <c r="W1" s="51"/>
      <c r="Y1" s="27"/>
      <c r="Z1" s="23"/>
      <c r="AA1" s="23"/>
      <c r="AB1" s="23"/>
      <c r="AC1" s="23"/>
      <c r="AD1" s="23"/>
      <c r="AE1" s="23"/>
    </row>
    <row r="2" spans="1:31" ht="27" customHeight="1" thickBot="1">
      <c r="A2" s="117" t="s">
        <v>93</v>
      </c>
      <c r="B2" s="118"/>
      <c r="C2" s="118"/>
      <c r="D2" s="119"/>
      <c r="E2" s="117" t="s">
        <v>118</v>
      </c>
      <c r="F2" s="120"/>
      <c r="G2" s="120"/>
      <c r="H2" s="120"/>
      <c r="I2" s="120"/>
      <c r="J2" s="121" t="s">
        <v>94</v>
      </c>
      <c r="K2" s="122"/>
      <c r="L2" s="122"/>
      <c r="M2" s="122"/>
      <c r="N2" s="122"/>
      <c r="O2" s="123"/>
      <c r="P2" s="124"/>
      <c r="Q2" s="125" t="s">
        <v>119</v>
      </c>
      <c r="R2" s="126"/>
      <c r="S2" s="51"/>
      <c r="T2" s="51"/>
      <c r="U2" s="52"/>
      <c r="V2" s="51"/>
      <c r="W2" s="51"/>
      <c r="Y2" s="27"/>
      <c r="Z2" s="23"/>
      <c r="AA2" s="23"/>
      <c r="AB2" s="23"/>
      <c r="AC2" s="23"/>
      <c r="AD2" s="23"/>
      <c r="AE2" s="23"/>
    </row>
    <row r="3" spans="1:36" ht="47.25" customHeight="1" thickBot="1">
      <c r="A3" s="101" t="s">
        <v>121</v>
      </c>
      <c r="B3" s="102"/>
      <c r="C3" s="102"/>
      <c r="D3" s="102"/>
      <c r="E3" s="102"/>
      <c r="F3" s="102"/>
      <c r="G3" s="102"/>
      <c r="H3" s="102"/>
      <c r="I3" s="103"/>
      <c r="J3" s="104" t="s">
        <v>120</v>
      </c>
      <c r="K3" s="105"/>
      <c r="L3" s="105"/>
      <c r="M3" s="105"/>
      <c r="N3" s="105"/>
      <c r="O3" s="106"/>
      <c r="P3" s="72" t="s">
        <v>71</v>
      </c>
      <c r="Q3" s="34" t="s">
        <v>48</v>
      </c>
      <c r="R3" s="35">
        <f>SUM(R6:R36)</f>
        <v>185</v>
      </c>
      <c r="S3" s="53"/>
      <c r="T3" s="54"/>
      <c r="U3" s="55"/>
      <c r="V3" s="53"/>
      <c r="W3" s="53"/>
      <c r="Y3" s="28" t="s">
        <v>44</v>
      </c>
      <c r="Z3" s="28"/>
      <c r="AA3" s="28"/>
      <c r="AB3" s="28"/>
      <c r="AC3" s="28"/>
      <c r="AD3" s="21"/>
      <c r="AE3" s="21"/>
      <c r="AF3" s="21"/>
      <c r="AJ3" s="7" t="s">
        <v>68</v>
      </c>
    </row>
    <row r="4" spans="1:46" s="10" customFormat="1" ht="32.25" customHeight="1">
      <c r="A4" s="38"/>
      <c r="B4" s="39" t="s">
        <v>34</v>
      </c>
      <c r="C4" s="39" t="s">
        <v>35</v>
      </c>
      <c r="D4" s="40" t="s">
        <v>59</v>
      </c>
      <c r="E4" s="40" t="s">
        <v>37</v>
      </c>
      <c r="F4" s="41" t="s">
        <v>36</v>
      </c>
      <c r="G4" s="40" t="s">
        <v>39</v>
      </c>
      <c r="H4" s="42" t="s">
        <v>38</v>
      </c>
      <c r="I4" s="40" t="s">
        <v>40</v>
      </c>
      <c r="J4" s="40" t="s">
        <v>55</v>
      </c>
      <c r="K4" s="40" t="s">
        <v>56</v>
      </c>
      <c r="L4" s="40" t="s">
        <v>41</v>
      </c>
      <c r="M4" s="40" t="s">
        <v>42</v>
      </c>
      <c r="N4" s="40" t="s">
        <v>46</v>
      </c>
      <c r="O4" s="40" t="s">
        <v>47</v>
      </c>
      <c r="P4" s="73" t="s">
        <v>72</v>
      </c>
      <c r="Q4" s="41" t="s">
        <v>43</v>
      </c>
      <c r="R4" s="43" t="s">
        <v>45</v>
      </c>
      <c r="S4" s="56"/>
      <c r="T4" s="56"/>
      <c r="U4" s="57"/>
      <c r="V4" s="56"/>
      <c r="W4" s="56"/>
      <c r="X4" s="22"/>
      <c r="Y4" s="74">
        <v>43025</v>
      </c>
      <c r="Z4" s="25"/>
      <c r="AA4" s="25"/>
      <c r="AB4" s="25"/>
      <c r="AC4" s="25"/>
      <c r="AD4" s="25"/>
      <c r="AE4" s="25"/>
      <c r="AF4" s="26" t="s">
        <v>74</v>
      </c>
      <c r="AG4" s="47" t="s">
        <v>76</v>
      </c>
      <c r="AH4" s="47"/>
      <c r="AI4" s="47"/>
      <c r="AJ4" s="70"/>
      <c r="AK4" s="9" t="s">
        <v>67</v>
      </c>
      <c r="AL4" s="9" t="s">
        <v>69</v>
      </c>
      <c r="AM4" s="9" t="s">
        <v>70</v>
      </c>
      <c r="AN4" s="9"/>
      <c r="AO4" s="9"/>
      <c r="AP4" s="9"/>
      <c r="AQ4" s="9"/>
      <c r="AR4" s="9"/>
      <c r="AS4" s="9"/>
      <c r="AT4" s="9"/>
    </row>
    <row r="5" spans="1:46" s="10" customFormat="1" ht="32.25" customHeight="1">
      <c r="A5" s="109"/>
      <c r="B5" s="110" t="s">
        <v>95</v>
      </c>
      <c r="C5" s="110" t="s">
        <v>96</v>
      </c>
      <c r="D5" s="111"/>
      <c r="E5" s="111" t="s">
        <v>97</v>
      </c>
      <c r="F5" s="112" t="s">
        <v>98</v>
      </c>
      <c r="G5" s="111" t="s">
        <v>99</v>
      </c>
      <c r="H5" s="113" t="s">
        <v>100</v>
      </c>
      <c r="I5" s="111" t="s">
        <v>101</v>
      </c>
      <c r="J5" s="111"/>
      <c r="K5" s="111"/>
      <c r="L5" s="111"/>
      <c r="M5" s="111"/>
      <c r="N5" s="111"/>
      <c r="O5" s="111"/>
      <c r="P5" s="114"/>
      <c r="Q5" s="112"/>
      <c r="R5" s="115"/>
      <c r="S5" s="56"/>
      <c r="T5" s="56"/>
      <c r="U5" s="57"/>
      <c r="V5" s="56"/>
      <c r="W5" s="56"/>
      <c r="X5" s="22"/>
      <c r="Y5" s="74"/>
      <c r="Z5" s="25"/>
      <c r="AA5" s="25"/>
      <c r="AB5" s="25"/>
      <c r="AC5" s="25"/>
      <c r="AD5" s="25"/>
      <c r="AE5" s="116"/>
      <c r="AF5" s="47"/>
      <c r="AG5" s="47"/>
      <c r="AH5" s="47"/>
      <c r="AI5" s="47"/>
      <c r="AJ5" s="70"/>
      <c r="AK5" s="9"/>
      <c r="AL5" s="9"/>
      <c r="AM5" s="9"/>
      <c r="AN5" s="9"/>
      <c r="AO5" s="9"/>
      <c r="AP5" s="9"/>
      <c r="AQ5" s="9"/>
      <c r="AR5" s="9"/>
      <c r="AS5" s="9"/>
      <c r="AT5" s="9"/>
    </row>
    <row r="6" spans="1:150" s="12" customFormat="1" ht="22.5" customHeight="1">
      <c r="A6" s="30">
        <v>1</v>
      </c>
      <c r="B6" s="36" t="s">
        <v>114</v>
      </c>
      <c r="C6" s="31" t="s">
        <v>115</v>
      </c>
      <c r="D6" s="19" t="s">
        <v>60</v>
      </c>
      <c r="E6" s="37">
        <v>29221</v>
      </c>
      <c r="F6" s="32">
        <f>IF(E6&gt;0,DATEDIF(E6,$Y$4,"Y"),"?")</f>
        <v>37</v>
      </c>
      <c r="G6" s="19">
        <v>82.5</v>
      </c>
      <c r="H6" s="32" t="str">
        <f>IF(F6&gt;1,VLOOKUP(F6,katvek!$A$2:$B$86,2,TRUE),"?")</f>
        <v>Open</v>
      </c>
      <c r="I6" s="19" t="s">
        <v>103</v>
      </c>
      <c r="J6" s="19"/>
      <c r="K6" s="19" t="s">
        <v>102</v>
      </c>
      <c r="L6" s="19"/>
      <c r="M6" s="19" t="s">
        <v>102</v>
      </c>
      <c r="N6" s="19"/>
      <c r="O6" s="19"/>
      <c r="P6" s="19"/>
      <c r="Q6" s="33">
        <f>SUM(Y6:AD6)</f>
        <v>2</v>
      </c>
      <c r="R6" s="50">
        <f>AE6+(IF(X6="T",AF6,IF(X6="J",AF6,IF(X6="M",AG6,IF(X6="O",AG6,IF(X6="S",AG6,"0"))))))</f>
        <v>120</v>
      </c>
      <c r="S6" s="58"/>
      <c r="T6" s="92"/>
      <c r="U6" s="92"/>
      <c r="V6" s="92"/>
      <c r="W6" s="92"/>
      <c r="X6" s="11" t="str">
        <f aca="true" t="shared" si="0" ref="X6:X36">LEFT(H6,1)</f>
        <v>O</v>
      </c>
      <c r="Y6" s="24">
        <f aca="true" t="shared" si="1" ref="Y6:AD6">IF(J6&gt;0,1,0)</f>
        <v>0</v>
      </c>
      <c r="Z6" s="24">
        <f t="shared" si="1"/>
        <v>1</v>
      </c>
      <c r="AA6" s="24">
        <f t="shared" si="1"/>
        <v>0</v>
      </c>
      <c r="AB6" s="24">
        <f t="shared" si="1"/>
        <v>1</v>
      </c>
      <c r="AC6" s="24">
        <f t="shared" si="1"/>
        <v>0</v>
      </c>
      <c r="AD6" s="24">
        <f t="shared" si="1"/>
        <v>0</v>
      </c>
      <c r="AE6" s="13">
        <f>IF(P6&gt;1,AK6,0)</f>
        <v>0</v>
      </c>
      <c r="AF6" s="11">
        <f>LOOKUP(Q6,'ceny '!A$2:A$9,'ceny '!B$2:B$9)</f>
        <v>100</v>
      </c>
      <c r="AG6" s="11">
        <f>LOOKUP(Q6,'ceny '!A$2:A$8,'ceny '!C$2:C$8)</f>
        <v>120</v>
      </c>
      <c r="AH6" s="48">
        <f>SUM(E6:E36)</f>
        <v>55154</v>
      </c>
      <c r="AI6" s="46"/>
      <c r="AJ6" s="69" t="s">
        <v>66</v>
      </c>
      <c r="AK6" s="69">
        <v>15</v>
      </c>
      <c r="AL6" s="11" t="s">
        <v>60</v>
      </c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46" s="3" customFormat="1" ht="22.5" customHeight="1">
      <c r="A7" s="30">
        <v>2</v>
      </c>
      <c r="B7" s="36" t="s">
        <v>116</v>
      </c>
      <c r="C7" s="31" t="s">
        <v>117</v>
      </c>
      <c r="D7" s="19" t="s">
        <v>60</v>
      </c>
      <c r="E7" s="37">
        <v>25933</v>
      </c>
      <c r="F7" s="32">
        <f>IF(E7&gt;0,DATEDIF(E7,$Y$4,"Y"),"?")</f>
        <v>46</v>
      </c>
      <c r="G7" s="19">
        <v>100</v>
      </c>
      <c r="H7" s="32" t="str">
        <f>IF(F7&gt;1,VLOOKUP(F7,katvek!$A$2:$B$86,2,TRUE),"?")</f>
        <v>M45-49</v>
      </c>
      <c r="I7" s="19" t="s">
        <v>103</v>
      </c>
      <c r="J7" s="19"/>
      <c r="K7" s="19"/>
      <c r="L7" s="19" t="s">
        <v>102</v>
      </c>
      <c r="M7" s="19"/>
      <c r="N7" s="19"/>
      <c r="O7" s="19"/>
      <c r="P7" s="19"/>
      <c r="Q7" s="33">
        <f aca="true" t="shared" si="2" ref="Q7:Q36">SUM(Y7:AD7)</f>
        <v>1</v>
      </c>
      <c r="R7" s="50">
        <f aca="true" t="shared" si="3" ref="R7:R36">AE7+(IF(X7="T",AF7,IF(X7="J",AF7,IF(X7="M",AG7,IF(X7="O",AG7,IF(X7="S",AG7,"0"))))))</f>
        <v>65</v>
      </c>
      <c r="S7" s="60"/>
      <c r="T7" s="92"/>
      <c r="U7" s="92"/>
      <c r="V7" s="92"/>
      <c r="W7" s="92"/>
      <c r="X7" s="11" t="str">
        <f t="shared" si="0"/>
        <v>M</v>
      </c>
      <c r="Y7" s="24">
        <f aca="true" t="shared" si="4" ref="Y7:Y36">IF(J7&gt;0,1,0)</f>
        <v>0</v>
      </c>
      <c r="Z7" s="24">
        <f aca="true" t="shared" si="5" ref="Z7:Z36">IF(K7&gt;0,1,0)</f>
        <v>0</v>
      </c>
      <c r="AA7" s="24">
        <f aca="true" t="shared" si="6" ref="AA7:AA36">IF(L7&gt;0,1,0)</f>
        <v>1</v>
      </c>
      <c r="AB7" s="24">
        <f aca="true" t="shared" si="7" ref="AB7:AB36">IF(M7&gt;0,1,0)</f>
        <v>0</v>
      </c>
      <c r="AC7" s="24">
        <f aca="true" t="shared" si="8" ref="AC7:AC36">IF(N7&gt;0,1,0)</f>
        <v>0</v>
      </c>
      <c r="AD7" s="24">
        <f aca="true" t="shared" si="9" ref="AD7:AD36">IF(O7&gt;0,1,0)</f>
        <v>0</v>
      </c>
      <c r="AE7" s="13">
        <f aca="true" t="shared" si="10" ref="AE7:AE36">IF(P7&gt;1,AK7,0)</f>
        <v>0</v>
      </c>
      <c r="AF7" s="11">
        <f>LOOKUP(Q7,'ceny '!A$2:A$9,'ceny '!B$2:B$9)</f>
        <v>55</v>
      </c>
      <c r="AG7" s="11">
        <f>LOOKUP(Q7,'ceny '!A$2:A$8,'ceny '!C$2:C$8)</f>
        <v>65</v>
      </c>
      <c r="AH7" s="44"/>
      <c r="AI7" s="13"/>
      <c r="AJ7" s="71" t="s">
        <v>62</v>
      </c>
      <c r="AK7" s="13"/>
      <c r="AL7" s="13" t="s">
        <v>61</v>
      </c>
      <c r="AM7" s="13">
        <v>48</v>
      </c>
      <c r="AN7" s="13"/>
      <c r="AO7" s="13"/>
      <c r="AP7" s="13"/>
      <c r="AQ7" s="13"/>
      <c r="AR7" s="13"/>
      <c r="AS7" s="13"/>
      <c r="AT7" s="13"/>
    </row>
    <row r="8" spans="1:46" s="3" customFormat="1" ht="22.5" customHeight="1">
      <c r="A8" s="30">
        <v>3</v>
      </c>
      <c r="B8" s="36"/>
      <c r="C8" s="31"/>
      <c r="D8" s="19"/>
      <c r="E8" s="37"/>
      <c r="F8" s="32" t="str">
        <f>IF(E8&gt;0,DATEDIF(E8,$Y$4,"Y"),"?")</f>
        <v>?</v>
      </c>
      <c r="G8" s="19"/>
      <c r="H8" s="32" t="str">
        <f>IF(F8&gt;1,VLOOKUP(F8,katvek!$A$2:$B$86,2,TRUE),"?")</f>
        <v>?</v>
      </c>
      <c r="I8" s="19"/>
      <c r="J8" s="19"/>
      <c r="K8" s="19"/>
      <c r="L8" s="19"/>
      <c r="M8" s="19"/>
      <c r="N8" s="19"/>
      <c r="O8" s="19"/>
      <c r="P8" s="19"/>
      <c r="Q8" s="33">
        <f t="shared" si="2"/>
        <v>0</v>
      </c>
      <c r="R8" s="50">
        <f t="shared" si="3"/>
        <v>0</v>
      </c>
      <c r="S8" s="60"/>
      <c r="T8" s="92"/>
      <c r="U8" s="92"/>
      <c r="V8" s="92"/>
      <c r="W8" s="92"/>
      <c r="X8" s="11" t="str">
        <f t="shared" si="0"/>
        <v>?</v>
      </c>
      <c r="Y8" s="24">
        <f t="shared" si="4"/>
        <v>0</v>
      </c>
      <c r="Z8" s="24">
        <f t="shared" si="5"/>
        <v>0</v>
      </c>
      <c r="AA8" s="24">
        <f t="shared" si="6"/>
        <v>0</v>
      </c>
      <c r="AB8" s="24">
        <f t="shared" si="7"/>
        <v>0</v>
      </c>
      <c r="AC8" s="24">
        <f t="shared" si="8"/>
        <v>0</v>
      </c>
      <c r="AD8" s="24">
        <f t="shared" si="9"/>
        <v>0</v>
      </c>
      <c r="AE8" s="13">
        <f t="shared" si="10"/>
        <v>0</v>
      </c>
      <c r="AF8" s="11">
        <f>LOOKUP(Q8,'ceny '!A$2:A$9,'ceny '!B$2:B$9)</f>
        <v>0</v>
      </c>
      <c r="AG8" s="11">
        <f>LOOKUP(Q8,'ceny '!A$2:A$8,'ceny '!C$2:C$8)</f>
        <v>0</v>
      </c>
      <c r="AH8" s="44"/>
      <c r="AI8" s="13"/>
      <c r="AJ8" s="71" t="s">
        <v>63</v>
      </c>
      <c r="AK8" s="13"/>
      <c r="AL8" s="13"/>
      <c r="AM8" s="13">
        <v>52</v>
      </c>
      <c r="AN8" s="13"/>
      <c r="AO8" s="13"/>
      <c r="AP8" s="13"/>
      <c r="AQ8" s="13"/>
      <c r="AR8" s="13"/>
      <c r="AS8" s="13"/>
      <c r="AT8" s="13"/>
    </row>
    <row r="9" spans="1:46" s="3" customFormat="1" ht="22.5" customHeight="1">
      <c r="A9" s="30">
        <v>4</v>
      </c>
      <c r="B9" s="36"/>
      <c r="C9" s="31"/>
      <c r="D9" s="19"/>
      <c r="E9" s="37"/>
      <c r="F9" s="32" t="str">
        <f>IF(E9&gt;0,DATEDIF(E9,$Y$4,"Y"),"?")</f>
        <v>?</v>
      </c>
      <c r="G9" s="19"/>
      <c r="H9" s="32" t="str">
        <f>IF(F9&gt;1,VLOOKUP(F9,katvek!$A$2:$B$86,2,TRUE),"?")</f>
        <v>?</v>
      </c>
      <c r="I9" s="19"/>
      <c r="J9" s="19"/>
      <c r="K9" s="19"/>
      <c r="L9" s="19"/>
      <c r="M9" s="19"/>
      <c r="N9" s="19"/>
      <c r="O9" s="19"/>
      <c r="P9" s="19"/>
      <c r="Q9" s="33">
        <f t="shared" si="2"/>
        <v>0</v>
      </c>
      <c r="R9" s="50">
        <f t="shared" si="3"/>
        <v>0</v>
      </c>
      <c r="S9" s="60"/>
      <c r="T9" s="92"/>
      <c r="U9" s="92"/>
      <c r="V9" s="92"/>
      <c r="W9" s="92"/>
      <c r="X9" s="11" t="str">
        <f t="shared" si="0"/>
        <v>?</v>
      </c>
      <c r="Y9" s="24">
        <f t="shared" si="4"/>
        <v>0</v>
      </c>
      <c r="Z9" s="24">
        <f t="shared" si="5"/>
        <v>0</v>
      </c>
      <c r="AA9" s="24">
        <f t="shared" si="6"/>
        <v>0</v>
      </c>
      <c r="AB9" s="24">
        <f t="shared" si="7"/>
        <v>0</v>
      </c>
      <c r="AC9" s="24">
        <f t="shared" si="8"/>
        <v>0</v>
      </c>
      <c r="AD9" s="24">
        <f t="shared" si="9"/>
        <v>0</v>
      </c>
      <c r="AE9" s="13">
        <f t="shared" si="10"/>
        <v>0</v>
      </c>
      <c r="AF9" s="11">
        <f>LOOKUP(Q9,'ceny '!A$2:A$9,'ceny '!B$2:B$9)</f>
        <v>0</v>
      </c>
      <c r="AG9" s="11">
        <f>LOOKUP(Q9,'ceny '!A$2:A$8,'ceny '!C$2:C$8)</f>
        <v>0</v>
      </c>
      <c r="AH9" s="44"/>
      <c r="AI9" s="13"/>
      <c r="AJ9" s="71" t="s">
        <v>64</v>
      </c>
      <c r="AK9" s="13"/>
      <c r="AL9" s="13"/>
      <c r="AM9" s="13">
        <v>56</v>
      </c>
      <c r="AN9" s="13"/>
      <c r="AO9" s="13"/>
      <c r="AP9" s="13"/>
      <c r="AQ9" s="13"/>
      <c r="AR9" s="13"/>
      <c r="AS9" s="13"/>
      <c r="AT9" s="13"/>
    </row>
    <row r="10" spans="1:46" s="3" customFormat="1" ht="22.5" customHeight="1">
      <c r="A10" s="30">
        <v>5</v>
      </c>
      <c r="B10" s="36"/>
      <c r="C10" s="31"/>
      <c r="D10" s="19"/>
      <c r="E10" s="37"/>
      <c r="F10" s="32" t="str">
        <f>IF(E10&gt;0,DATEDIF(E10,$Y$4,"Y"),"?")</f>
        <v>?</v>
      </c>
      <c r="G10" s="19"/>
      <c r="H10" s="32" t="str">
        <f>IF(F10&gt;1,VLOOKUP(F10,katvek!$A$2:$B$86,2,TRUE),"?")</f>
        <v>?</v>
      </c>
      <c r="I10" s="19"/>
      <c r="J10" s="19"/>
      <c r="K10" s="19"/>
      <c r="L10" s="19"/>
      <c r="M10" s="19"/>
      <c r="N10" s="19"/>
      <c r="O10" s="19"/>
      <c r="P10" s="19"/>
      <c r="Q10" s="33">
        <f t="shared" si="2"/>
        <v>0</v>
      </c>
      <c r="R10" s="50">
        <f t="shared" si="3"/>
        <v>0</v>
      </c>
      <c r="S10" s="60"/>
      <c r="T10" s="61"/>
      <c r="U10" s="68"/>
      <c r="V10" s="49"/>
      <c r="W10" s="61"/>
      <c r="X10" s="11" t="str">
        <f t="shared" si="0"/>
        <v>?</v>
      </c>
      <c r="Y10" s="24">
        <f t="shared" si="4"/>
        <v>0</v>
      </c>
      <c r="Z10" s="24">
        <f t="shared" si="5"/>
        <v>0</v>
      </c>
      <c r="AA10" s="24">
        <f t="shared" si="6"/>
        <v>0</v>
      </c>
      <c r="AB10" s="24">
        <f t="shared" si="7"/>
        <v>0</v>
      </c>
      <c r="AC10" s="24">
        <f t="shared" si="8"/>
        <v>0</v>
      </c>
      <c r="AD10" s="24">
        <f t="shared" si="9"/>
        <v>0</v>
      </c>
      <c r="AE10" s="13">
        <f t="shared" si="10"/>
        <v>0</v>
      </c>
      <c r="AF10" s="11">
        <f>LOOKUP(Q10,'ceny '!A$2:A$9,'ceny '!B$2:B$9)</f>
        <v>0</v>
      </c>
      <c r="AG10" s="11">
        <f>LOOKUP(Q10,'ceny '!A$2:A$8,'ceny '!C$2:C$8)</f>
        <v>0</v>
      </c>
      <c r="AH10" s="44"/>
      <c r="AI10" s="13"/>
      <c r="AJ10" s="71" t="s">
        <v>65</v>
      </c>
      <c r="AK10" s="13"/>
      <c r="AL10" s="13"/>
      <c r="AM10" s="13">
        <v>60</v>
      </c>
      <c r="AN10" s="13"/>
      <c r="AO10" s="13"/>
      <c r="AP10" s="13"/>
      <c r="AQ10" s="13"/>
      <c r="AR10" s="13"/>
      <c r="AS10" s="13"/>
      <c r="AT10" s="13"/>
    </row>
    <row r="11" spans="1:46" s="3" customFormat="1" ht="22.5" customHeight="1">
      <c r="A11" s="30">
        <f aca="true" t="shared" si="11" ref="A8:A36">IF(B11&gt;0,A10+1,"")</f>
      </c>
      <c r="B11" s="36"/>
      <c r="C11" s="31"/>
      <c r="D11" s="19"/>
      <c r="E11" s="37"/>
      <c r="F11" s="32" t="str">
        <f>IF(E11&gt;0,DATEDIF(E11,$Y$4,"Y"),"?")</f>
        <v>?</v>
      </c>
      <c r="G11" s="19"/>
      <c r="H11" s="32" t="str">
        <f>IF(F11&gt;1,VLOOKUP(F11,katvek!$A$2:$B$86,2,TRUE),"?")</f>
        <v>?</v>
      </c>
      <c r="I11" s="19"/>
      <c r="J11" s="19"/>
      <c r="K11" s="19"/>
      <c r="L11" s="19"/>
      <c r="M11" s="19"/>
      <c r="N11" s="19"/>
      <c r="O11" s="19"/>
      <c r="P11" s="19"/>
      <c r="Q11" s="33">
        <f t="shared" si="2"/>
        <v>0</v>
      </c>
      <c r="R11" s="50">
        <f t="shared" si="3"/>
        <v>0</v>
      </c>
      <c r="S11" s="60"/>
      <c r="W11" s="60"/>
      <c r="X11" s="11" t="str">
        <f t="shared" si="0"/>
        <v>?</v>
      </c>
      <c r="Y11" s="24">
        <f t="shared" si="4"/>
        <v>0</v>
      </c>
      <c r="Z11" s="24">
        <f t="shared" si="5"/>
        <v>0</v>
      </c>
      <c r="AA11" s="24">
        <f t="shared" si="6"/>
        <v>0</v>
      </c>
      <c r="AB11" s="24">
        <f t="shared" si="7"/>
        <v>0</v>
      </c>
      <c r="AC11" s="24">
        <f t="shared" si="8"/>
        <v>0</v>
      </c>
      <c r="AD11" s="24">
        <f t="shared" si="9"/>
        <v>0</v>
      </c>
      <c r="AE11" s="13">
        <f t="shared" si="10"/>
        <v>0</v>
      </c>
      <c r="AF11" s="11">
        <f>LOOKUP(Q11,'ceny '!A$2:A$9,'ceny '!B$2:B$9)</f>
        <v>0</v>
      </c>
      <c r="AG11" s="11">
        <f>LOOKUP(Q11,'ceny '!A$2:A$8,'ceny '!C$2:C$8)</f>
        <v>0</v>
      </c>
      <c r="AH11" s="44"/>
      <c r="AI11" s="13"/>
      <c r="AJ11" s="13"/>
      <c r="AK11" s="13"/>
      <c r="AL11" s="13"/>
      <c r="AM11" s="13">
        <v>67.5</v>
      </c>
      <c r="AN11" s="13"/>
      <c r="AO11" s="13"/>
      <c r="AP11" s="13"/>
      <c r="AQ11" s="13"/>
      <c r="AR11" s="13"/>
      <c r="AS11" s="13"/>
      <c r="AT11" s="13"/>
    </row>
    <row r="12" spans="1:46" s="3" customFormat="1" ht="22.5" customHeight="1">
      <c r="A12" s="30">
        <f t="shared" si="11"/>
      </c>
      <c r="B12" s="36"/>
      <c r="C12" s="31"/>
      <c r="D12" s="19"/>
      <c r="E12" s="37"/>
      <c r="F12" s="32" t="str">
        <f>IF(E12&gt;0,DATEDIF(E12,$Y$4,"Y"),"?")</f>
        <v>?</v>
      </c>
      <c r="G12" s="19"/>
      <c r="H12" s="32" t="str">
        <f>IF(F12&gt;1,VLOOKUP(F12,katvek!$A$2:$B$86,2,TRUE),"?")</f>
        <v>?</v>
      </c>
      <c r="I12" s="19"/>
      <c r="J12" s="19"/>
      <c r="K12" s="19"/>
      <c r="L12" s="19"/>
      <c r="M12" s="19"/>
      <c r="N12" s="19"/>
      <c r="O12" s="19"/>
      <c r="P12" s="19"/>
      <c r="Q12" s="33">
        <f t="shared" si="2"/>
        <v>0</v>
      </c>
      <c r="R12" s="50">
        <f t="shared" si="3"/>
        <v>0</v>
      </c>
      <c r="S12" s="60"/>
      <c r="T12" s="55" t="s">
        <v>113</v>
      </c>
      <c r="U12" s="59"/>
      <c r="V12" s="58"/>
      <c r="W12" s="60"/>
      <c r="X12" s="11" t="str">
        <f t="shared" si="0"/>
        <v>?</v>
      </c>
      <c r="Y12" s="24">
        <f t="shared" si="4"/>
        <v>0</v>
      </c>
      <c r="Z12" s="24">
        <f t="shared" si="5"/>
        <v>0</v>
      </c>
      <c r="AA12" s="24">
        <f t="shared" si="6"/>
        <v>0</v>
      </c>
      <c r="AB12" s="24">
        <f t="shared" si="7"/>
        <v>0</v>
      </c>
      <c r="AC12" s="24">
        <f t="shared" si="8"/>
        <v>0</v>
      </c>
      <c r="AD12" s="24">
        <f t="shared" si="9"/>
        <v>0</v>
      </c>
      <c r="AE12" s="13">
        <f t="shared" si="10"/>
        <v>0</v>
      </c>
      <c r="AF12" s="11">
        <f>LOOKUP(Q12,'ceny '!A$2:A$9,'ceny '!B$2:B$9)</f>
        <v>0</v>
      </c>
      <c r="AG12" s="11">
        <f>LOOKUP(Q12,'ceny '!A$2:A$8,'ceny '!C$2:C$8)</f>
        <v>0</v>
      </c>
      <c r="AH12" s="44"/>
      <c r="AI12" s="13"/>
      <c r="AJ12" s="13"/>
      <c r="AK12" s="13"/>
      <c r="AL12" s="13"/>
      <c r="AM12" s="13">
        <v>75</v>
      </c>
      <c r="AN12" s="13"/>
      <c r="AO12" s="13"/>
      <c r="AP12" s="13"/>
      <c r="AQ12" s="13"/>
      <c r="AR12" s="13"/>
      <c r="AS12" s="13"/>
      <c r="AT12" s="13"/>
    </row>
    <row r="13" spans="1:46" s="3" customFormat="1" ht="22.5" customHeight="1">
      <c r="A13" s="30">
        <f t="shared" si="11"/>
      </c>
      <c r="B13" s="36"/>
      <c r="C13" s="31"/>
      <c r="D13" s="19"/>
      <c r="E13" s="37"/>
      <c r="F13" s="32" t="str">
        <f>IF(E13&gt;0,DATEDIF(E13,$Y$4,"Y"),"?")</f>
        <v>?</v>
      </c>
      <c r="G13" s="19"/>
      <c r="H13" s="32" t="str">
        <f>IF(F13&gt;1,VLOOKUP(F13,katvek!$A$2:$B$86,2,TRUE),"?")</f>
        <v>?</v>
      </c>
      <c r="I13" s="19"/>
      <c r="J13" s="19"/>
      <c r="K13" s="19"/>
      <c r="L13" s="19"/>
      <c r="M13" s="19"/>
      <c r="N13" s="19"/>
      <c r="O13" s="19"/>
      <c r="P13" s="19"/>
      <c r="Q13" s="33">
        <f t="shared" si="2"/>
        <v>0</v>
      </c>
      <c r="R13" s="50">
        <f t="shared" si="3"/>
        <v>0</v>
      </c>
      <c r="S13" s="60"/>
      <c r="T13" s="61"/>
      <c r="U13" s="66"/>
      <c r="V13" s="60"/>
      <c r="W13" s="60"/>
      <c r="X13" s="11" t="str">
        <f t="shared" si="0"/>
        <v>?</v>
      </c>
      <c r="Y13" s="24">
        <f t="shared" si="4"/>
        <v>0</v>
      </c>
      <c r="Z13" s="24">
        <f t="shared" si="5"/>
        <v>0</v>
      </c>
      <c r="AA13" s="24">
        <f t="shared" si="6"/>
        <v>0</v>
      </c>
      <c r="AB13" s="24">
        <f t="shared" si="7"/>
        <v>0</v>
      </c>
      <c r="AC13" s="24">
        <f t="shared" si="8"/>
        <v>0</v>
      </c>
      <c r="AD13" s="24">
        <f t="shared" si="9"/>
        <v>0</v>
      </c>
      <c r="AE13" s="13">
        <f t="shared" si="10"/>
        <v>0</v>
      </c>
      <c r="AF13" s="11">
        <f>LOOKUP(Q13,'ceny '!A$2:A$9,'ceny '!B$2:B$9)</f>
        <v>0</v>
      </c>
      <c r="AG13" s="11">
        <f>LOOKUP(Q13,'ceny '!A$2:A$8,'ceny '!C$2:C$8)</f>
        <v>0</v>
      </c>
      <c r="AH13" s="44"/>
      <c r="AI13" s="13"/>
      <c r="AJ13" s="13"/>
      <c r="AK13" s="13"/>
      <c r="AL13" s="13"/>
      <c r="AM13" s="13">
        <v>82.5</v>
      </c>
      <c r="AN13" s="13"/>
      <c r="AO13" s="13"/>
      <c r="AP13" s="13"/>
      <c r="AQ13" s="13"/>
      <c r="AR13" s="13"/>
      <c r="AS13" s="13"/>
      <c r="AT13" s="13"/>
    </row>
    <row r="14" spans="1:46" s="3" customFormat="1" ht="22.5" customHeight="1">
      <c r="A14" s="30">
        <f t="shared" si="11"/>
      </c>
      <c r="B14" s="36"/>
      <c r="C14" s="31"/>
      <c r="D14" s="19"/>
      <c r="E14" s="37"/>
      <c r="F14" s="32" t="str">
        <f>IF(E14&gt;0,DATEDIF(E14,$Y$4,"Y"),"?")</f>
        <v>?</v>
      </c>
      <c r="G14" s="19"/>
      <c r="H14" s="32" t="str">
        <f>IF(F14&gt;1,VLOOKUP(F14,katvek!$A$2:$B$86,2,TRUE),"?")</f>
        <v>?</v>
      </c>
      <c r="I14" s="19"/>
      <c r="J14" s="19"/>
      <c r="K14" s="19"/>
      <c r="L14" s="19"/>
      <c r="M14" s="19"/>
      <c r="N14" s="19"/>
      <c r="O14" s="19"/>
      <c r="P14" s="19"/>
      <c r="Q14" s="33">
        <f t="shared" si="2"/>
        <v>0</v>
      </c>
      <c r="R14" s="50">
        <f t="shared" si="3"/>
        <v>0</v>
      </c>
      <c r="S14" s="60"/>
      <c r="T14" s="75" t="s">
        <v>52</v>
      </c>
      <c r="U14" s="130" t="s">
        <v>104</v>
      </c>
      <c r="V14" s="60"/>
      <c r="W14" s="60"/>
      <c r="X14" s="11" t="str">
        <f t="shared" si="0"/>
        <v>?</v>
      </c>
      <c r="Y14" s="24">
        <f t="shared" si="4"/>
        <v>0</v>
      </c>
      <c r="Z14" s="24">
        <f t="shared" si="5"/>
        <v>0</v>
      </c>
      <c r="AA14" s="24">
        <f t="shared" si="6"/>
        <v>0</v>
      </c>
      <c r="AB14" s="24">
        <f t="shared" si="7"/>
        <v>0</v>
      </c>
      <c r="AC14" s="24">
        <f t="shared" si="8"/>
        <v>0</v>
      </c>
      <c r="AD14" s="24">
        <f t="shared" si="9"/>
        <v>0</v>
      </c>
      <c r="AE14" s="13">
        <f t="shared" si="10"/>
        <v>0</v>
      </c>
      <c r="AF14" s="11">
        <f>LOOKUP(Q14,'ceny '!A$2:A$9,'ceny '!B$2:B$9)</f>
        <v>0</v>
      </c>
      <c r="AG14" s="11">
        <f>LOOKUP(Q14,'ceny '!A$2:A$8,'ceny '!C$2:C$8)</f>
        <v>0</v>
      </c>
      <c r="AH14" s="44"/>
      <c r="AI14" s="13"/>
      <c r="AJ14" s="13"/>
      <c r="AK14" s="13"/>
      <c r="AL14" s="13"/>
      <c r="AM14" s="13">
        <v>90</v>
      </c>
      <c r="AN14" s="13"/>
      <c r="AO14" s="13"/>
      <c r="AP14" s="13"/>
      <c r="AQ14" s="55"/>
      <c r="AR14" s="13"/>
      <c r="AS14" s="13"/>
      <c r="AT14" s="13"/>
    </row>
    <row r="15" spans="1:46" s="3" customFormat="1" ht="22.5" customHeight="1">
      <c r="A15" s="30">
        <f t="shared" si="11"/>
      </c>
      <c r="B15" s="36"/>
      <c r="C15" s="31"/>
      <c r="D15" s="19"/>
      <c r="E15" s="37"/>
      <c r="F15" s="32" t="str">
        <f>IF(E15&gt;0,DATEDIF(E15,$Y$4,"Y"),"?")</f>
        <v>?</v>
      </c>
      <c r="G15" s="19"/>
      <c r="H15" s="32" t="str">
        <f>IF(F15&gt;1,VLOOKUP(F15,katvek!$A$2:$B$86,2,TRUE),"?")</f>
        <v>?</v>
      </c>
      <c r="I15" s="19"/>
      <c r="J15" s="19"/>
      <c r="K15" s="19"/>
      <c r="L15" s="19"/>
      <c r="M15" s="19"/>
      <c r="N15" s="19"/>
      <c r="O15" s="19"/>
      <c r="P15" s="19"/>
      <c r="Q15" s="33">
        <f t="shared" si="2"/>
        <v>0</v>
      </c>
      <c r="R15" s="50">
        <f t="shared" si="3"/>
        <v>0</v>
      </c>
      <c r="S15" s="60"/>
      <c r="T15" s="75" t="s">
        <v>53</v>
      </c>
      <c r="U15" s="90" t="s">
        <v>105</v>
      </c>
      <c r="V15" s="60"/>
      <c r="W15" s="60"/>
      <c r="X15" s="11" t="str">
        <f t="shared" si="0"/>
        <v>?</v>
      </c>
      <c r="Y15" s="24">
        <f t="shared" si="4"/>
        <v>0</v>
      </c>
      <c r="Z15" s="24">
        <f t="shared" si="5"/>
        <v>0</v>
      </c>
      <c r="AA15" s="24">
        <f t="shared" si="6"/>
        <v>0</v>
      </c>
      <c r="AB15" s="24">
        <f t="shared" si="7"/>
        <v>0</v>
      </c>
      <c r="AC15" s="24">
        <f t="shared" si="8"/>
        <v>0</v>
      </c>
      <c r="AD15" s="24">
        <f t="shared" si="9"/>
        <v>0</v>
      </c>
      <c r="AE15" s="13">
        <f t="shared" si="10"/>
        <v>0</v>
      </c>
      <c r="AF15" s="11">
        <f>LOOKUP(Q15,'ceny '!A$2:A$9,'ceny '!B$2:B$9)</f>
        <v>0</v>
      </c>
      <c r="AG15" s="11">
        <f>LOOKUP(Q15,'ceny '!A$2:A$8,'ceny '!C$2:C$8)</f>
        <v>0</v>
      </c>
      <c r="AH15" s="44"/>
      <c r="AI15" s="13"/>
      <c r="AJ15" s="13"/>
      <c r="AK15" s="13"/>
      <c r="AL15" s="13"/>
      <c r="AM15" s="13" t="s">
        <v>31</v>
      </c>
      <c r="AN15" s="13"/>
      <c r="AO15" s="13"/>
      <c r="AP15" s="13"/>
      <c r="AQ15" s="55"/>
      <c r="AR15" s="13"/>
      <c r="AS15" s="13"/>
      <c r="AT15" s="13"/>
    </row>
    <row r="16" spans="1:46" s="3" customFormat="1" ht="22.5" customHeight="1">
      <c r="A16" s="30">
        <f t="shared" si="11"/>
      </c>
      <c r="B16" s="36"/>
      <c r="C16" s="31"/>
      <c r="D16" s="19"/>
      <c r="E16" s="37"/>
      <c r="F16" s="32" t="str">
        <f>IF(E16&gt;0,DATEDIF(E16,$Y$4,"Y"),"?")</f>
        <v>?</v>
      </c>
      <c r="G16" s="19"/>
      <c r="H16" s="32" t="str">
        <f>IF(F16&gt;1,VLOOKUP(F16,katvek!$A$2:$B$86,2,TRUE),"?")</f>
        <v>?</v>
      </c>
      <c r="I16" s="19"/>
      <c r="J16" s="19"/>
      <c r="K16" s="19"/>
      <c r="L16" s="19"/>
      <c r="M16" s="19"/>
      <c r="N16" s="19"/>
      <c r="O16" s="19"/>
      <c r="P16" s="19"/>
      <c r="Q16" s="33">
        <f t="shared" si="2"/>
        <v>0</v>
      </c>
      <c r="R16" s="50">
        <f t="shared" si="3"/>
        <v>0</v>
      </c>
      <c r="S16" s="60"/>
      <c r="T16" s="75" t="s">
        <v>50</v>
      </c>
      <c r="U16" s="90" t="s">
        <v>106</v>
      </c>
      <c r="V16" s="60"/>
      <c r="W16" s="60"/>
      <c r="X16" s="11" t="str">
        <f t="shared" si="0"/>
        <v>?</v>
      </c>
      <c r="Y16" s="24">
        <f t="shared" si="4"/>
        <v>0</v>
      </c>
      <c r="Z16" s="24">
        <f t="shared" si="5"/>
        <v>0</v>
      </c>
      <c r="AA16" s="24">
        <f t="shared" si="6"/>
        <v>0</v>
      </c>
      <c r="AB16" s="24">
        <f t="shared" si="7"/>
        <v>0</v>
      </c>
      <c r="AC16" s="24">
        <f t="shared" si="8"/>
        <v>0</v>
      </c>
      <c r="AD16" s="24">
        <f t="shared" si="9"/>
        <v>0</v>
      </c>
      <c r="AE16" s="13">
        <f t="shared" si="10"/>
        <v>0</v>
      </c>
      <c r="AF16" s="11">
        <f>LOOKUP(Q16,'ceny '!A$2:A$9,'ceny '!B$2:B$9)</f>
        <v>0</v>
      </c>
      <c r="AG16" s="11">
        <f>LOOKUP(Q16,'ceny '!A$2:A$8,'ceny '!C$2:C$8)</f>
        <v>0</v>
      </c>
      <c r="AH16" s="44"/>
      <c r="AI16" s="13"/>
      <c r="AJ16" s="13"/>
      <c r="AK16" s="13"/>
      <c r="AL16" s="13"/>
      <c r="AM16" s="13">
        <v>100</v>
      </c>
      <c r="AN16" s="13"/>
      <c r="AO16" s="13"/>
      <c r="AP16" s="13"/>
      <c r="AQ16" s="55"/>
      <c r="AR16" s="13"/>
      <c r="AS16" s="13"/>
      <c r="AT16" s="13"/>
    </row>
    <row r="17" spans="1:46" s="3" customFormat="1" ht="22.5" customHeight="1">
      <c r="A17" s="30">
        <f t="shared" si="11"/>
      </c>
      <c r="B17" s="36"/>
      <c r="C17" s="31"/>
      <c r="D17" s="19"/>
      <c r="E17" s="37"/>
      <c r="F17" s="32" t="str">
        <f>IF(E17&gt;0,DATEDIF(E17,$Y$4,"Y"),"?")</f>
        <v>?</v>
      </c>
      <c r="G17" s="19"/>
      <c r="H17" s="32" t="str">
        <f>IF(F17&gt;1,VLOOKUP(F17,katvek!$A$2:$B$86,2,TRUE),"?")</f>
        <v>?</v>
      </c>
      <c r="I17" s="19"/>
      <c r="J17" s="19"/>
      <c r="K17" s="19"/>
      <c r="L17" s="19"/>
      <c r="M17" s="19"/>
      <c r="N17" s="19"/>
      <c r="O17" s="19"/>
      <c r="P17" s="19"/>
      <c r="Q17" s="33">
        <f t="shared" si="2"/>
        <v>0</v>
      </c>
      <c r="R17" s="50">
        <f t="shared" si="3"/>
        <v>0</v>
      </c>
      <c r="S17" s="60"/>
      <c r="T17" s="75" t="s">
        <v>51</v>
      </c>
      <c r="U17" s="130" t="s">
        <v>107</v>
      </c>
      <c r="V17" s="58"/>
      <c r="W17" s="60"/>
      <c r="X17" s="11" t="str">
        <f t="shared" si="0"/>
        <v>?</v>
      </c>
      <c r="Y17" s="24">
        <f t="shared" si="4"/>
        <v>0</v>
      </c>
      <c r="Z17" s="24">
        <f t="shared" si="5"/>
        <v>0</v>
      </c>
      <c r="AA17" s="24">
        <f t="shared" si="6"/>
        <v>0</v>
      </c>
      <c r="AB17" s="24">
        <f t="shared" si="7"/>
        <v>0</v>
      </c>
      <c r="AC17" s="24">
        <f t="shared" si="8"/>
        <v>0</v>
      </c>
      <c r="AD17" s="24">
        <f t="shared" si="9"/>
        <v>0</v>
      </c>
      <c r="AE17" s="13">
        <f t="shared" si="10"/>
        <v>0</v>
      </c>
      <c r="AF17" s="11">
        <f>LOOKUP(Q17,'ceny '!A$2:A$9,'ceny '!B$2:B$9)</f>
        <v>0</v>
      </c>
      <c r="AG17" s="11">
        <f>LOOKUP(Q17,'ceny '!A$2:A$8,'ceny '!C$2:C$8)</f>
        <v>0</v>
      </c>
      <c r="AH17" s="44"/>
      <c r="AI17" s="13"/>
      <c r="AJ17" s="13"/>
      <c r="AK17" s="13"/>
      <c r="AL17" s="13"/>
      <c r="AM17" s="13">
        <v>110</v>
      </c>
      <c r="AN17" s="13"/>
      <c r="AO17" s="13"/>
      <c r="AP17" s="13"/>
      <c r="AQ17" s="83"/>
      <c r="AR17" s="13"/>
      <c r="AS17" s="13"/>
      <c r="AT17" s="13"/>
    </row>
    <row r="18" spans="1:46" s="3" customFormat="1" ht="22.5" customHeight="1">
      <c r="A18" s="30">
        <f t="shared" si="11"/>
      </c>
      <c r="B18" s="36"/>
      <c r="C18" s="31"/>
      <c r="D18" s="19"/>
      <c r="E18" s="37"/>
      <c r="F18" s="32" t="str">
        <f>IF(E18&gt;0,DATEDIF(E18,$Y$4,"Y"),"?")</f>
        <v>?</v>
      </c>
      <c r="G18" s="19"/>
      <c r="H18" s="32" t="str">
        <f>IF(F18&gt;1,VLOOKUP(F18,katvek!$A$2:$B$86,2,TRUE),"?")</f>
        <v>?</v>
      </c>
      <c r="I18" s="19"/>
      <c r="J18" s="19"/>
      <c r="K18" s="19"/>
      <c r="L18" s="19"/>
      <c r="M18" s="19"/>
      <c r="N18" s="19"/>
      <c r="O18" s="19"/>
      <c r="P18" s="19"/>
      <c r="Q18" s="33">
        <f t="shared" si="2"/>
        <v>0</v>
      </c>
      <c r="R18" s="50">
        <f t="shared" si="3"/>
        <v>0</v>
      </c>
      <c r="S18" s="60"/>
      <c r="T18" s="75" t="s">
        <v>54</v>
      </c>
      <c r="U18" s="130" t="s">
        <v>108</v>
      </c>
      <c r="V18" s="58"/>
      <c r="W18" s="60"/>
      <c r="X18" s="11" t="str">
        <f t="shared" si="0"/>
        <v>?</v>
      </c>
      <c r="Y18" s="24">
        <f t="shared" si="4"/>
        <v>0</v>
      </c>
      <c r="Z18" s="24">
        <f t="shared" si="5"/>
        <v>0</v>
      </c>
      <c r="AA18" s="24">
        <f t="shared" si="6"/>
        <v>0</v>
      </c>
      <c r="AB18" s="24">
        <f t="shared" si="7"/>
        <v>0</v>
      </c>
      <c r="AC18" s="24">
        <f t="shared" si="8"/>
        <v>0</v>
      </c>
      <c r="AD18" s="24">
        <f t="shared" si="9"/>
        <v>0</v>
      </c>
      <c r="AE18" s="13">
        <f t="shared" si="10"/>
        <v>0</v>
      </c>
      <c r="AF18" s="11">
        <f>LOOKUP(Q18,'ceny '!A$2:A$9,'ceny '!B$2:B$9)</f>
        <v>0</v>
      </c>
      <c r="AG18" s="11">
        <f>LOOKUP(Q18,'ceny '!A$2:A$8,'ceny '!C$2:C$8)</f>
        <v>0</v>
      </c>
      <c r="AH18" s="44"/>
      <c r="AI18" s="13"/>
      <c r="AJ18" s="13"/>
      <c r="AK18" s="13"/>
      <c r="AL18" s="13"/>
      <c r="AM18" s="13">
        <v>125</v>
      </c>
      <c r="AN18" s="13"/>
      <c r="AO18" s="13"/>
      <c r="AP18" s="13"/>
      <c r="AQ18" s="83"/>
      <c r="AR18" s="13"/>
      <c r="AS18" s="13"/>
      <c r="AT18" s="13"/>
    </row>
    <row r="19" spans="1:46" s="3" customFormat="1" ht="22.5" customHeight="1">
      <c r="A19" s="30">
        <f t="shared" si="11"/>
      </c>
      <c r="B19" s="36"/>
      <c r="C19" s="31"/>
      <c r="D19" s="19"/>
      <c r="E19" s="37"/>
      <c r="F19" s="32" t="str">
        <f>IF(E19&gt;0,DATEDIF(E19,$Y$4,"Y"),"?")</f>
        <v>?</v>
      </c>
      <c r="G19" s="19"/>
      <c r="H19" s="32" t="str">
        <f>IF(F19&gt;1,VLOOKUP(F19,katvek!$A$2:$B$86,2,TRUE),"?")</f>
        <v>?</v>
      </c>
      <c r="I19" s="19"/>
      <c r="J19" s="19"/>
      <c r="K19" s="19"/>
      <c r="L19" s="19"/>
      <c r="M19" s="19"/>
      <c r="N19" s="19"/>
      <c r="O19" s="19"/>
      <c r="P19" s="19"/>
      <c r="Q19" s="33">
        <f t="shared" si="2"/>
        <v>0</v>
      </c>
      <c r="R19" s="50">
        <f t="shared" si="3"/>
        <v>0</v>
      </c>
      <c r="S19" s="60"/>
      <c r="T19" s="75"/>
      <c r="U19" s="83"/>
      <c r="V19" s="60"/>
      <c r="W19" s="60"/>
      <c r="X19" s="11" t="str">
        <f t="shared" si="0"/>
        <v>?</v>
      </c>
      <c r="Y19" s="24">
        <f t="shared" si="4"/>
        <v>0</v>
      </c>
      <c r="Z19" s="24">
        <f t="shared" si="5"/>
        <v>0</v>
      </c>
      <c r="AA19" s="24">
        <f t="shared" si="6"/>
        <v>0</v>
      </c>
      <c r="AB19" s="24">
        <f t="shared" si="7"/>
        <v>0</v>
      </c>
      <c r="AC19" s="24">
        <f t="shared" si="8"/>
        <v>0</v>
      </c>
      <c r="AD19" s="24">
        <f t="shared" si="9"/>
        <v>0</v>
      </c>
      <c r="AE19" s="13">
        <f t="shared" si="10"/>
        <v>0</v>
      </c>
      <c r="AF19" s="11">
        <f>LOOKUP(Q19,'ceny '!A$2:A$9,'ceny '!B$2:B$9)</f>
        <v>0</v>
      </c>
      <c r="AG19" s="11">
        <f>LOOKUP(Q19,'ceny '!A$2:A$8,'ceny '!C$2:C$8)</f>
        <v>0</v>
      </c>
      <c r="AH19" s="44"/>
      <c r="AI19" s="13"/>
      <c r="AJ19" s="13"/>
      <c r="AK19" s="13"/>
      <c r="AL19" s="13"/>
      <c r="AM19" s="13">
        <v>140</v>
      </c>
      <c r="AN19" s="13"/>
      <c r="AO19" s="13"/>
      <c r="AP19" s="13"/>
      <c r="AQ19" s="13"/>
      <c r="AR19" s="13"/>
      <c r="AS19" s="13"/>
      <c r="AT19" s="13"/>
    </row>
    <row r="20" spans="1:46" s="3" customFormat="1" ht="22.5" customHeight="1">
      <c r="A20" s="30">
        <f t="shared" si="11"/>
      </c>
      <c r="B20" s="36"/>
      <c r="C20" s="31"/>
      <c r="D20" s="19"/>
      <c r="E20" s="37"/>
      <c r="F20" s="32" t="str">
        <f>IF(E20&gt;0,DATEDIF(E20,$Y$4,"Y"),"?")</f>
        <v>?</v>
      </c>
      <c r="G20" s="19"/>
      <c r="H20" s="32" t="str">
        <f>IF(F20&gt;1,VLOOKUP(F20,katvek!$A$2:$B$86,2,TRUE),"?")</f>
        <v>?</v>
      </c>
      <c r="I20" s="19"/>
      <c r="J20" s="19"/>
      <c r="K20" s="19"/>
      <c r="L20" s="19"/>
      <c r="M20" s="19"/>
      <c r="N20" s="19"/>
      <c r="O20" s="19"/>
      <c r="P20" s="19"/>
      <c r="Q20" s="33">
        <f t="shared" si="2"/>
        <v>0</v>
      </c>
      <c r="R20" s="50">
        <f t="shared" si="3"/>
        <v>0</v>
      </c>
      <c r="S20" s="60"/>
      <c r="T20" s="61"/>
      <c r="U20" s="61"/>
      <c r="V20" s="60"/>
      <c r="W20" s="60"/>
      <c r="X20" s="11" t="str">
        <f t="shared" si="0"/>
        <v>?</v>
      </c>
      <c r="Y20" s="24">
        <f t="shared" si="4"/>
        <v>0</v>
      </c>
      <c r="Z20" s="24">
        <f t="shared" si="5"/>
        <v>0</v>
      </c>
      <c r="AA20" s="24">
        <f t="shared" si="6"/>
        <v>0</v>
      </c>
      <c r="AB20" s="24">
        <f t="shared" si="7"/>
        <v>0</v>
      </c>
      <c r="AC20" s="24">
        <f t="shared" si="8"/>
        <v>0</v>
      </c>
      <c r="AD20" s="24">
        <f t="shared" si="9"/>
        <v>0</v>
      </c>
      <c r="AE20" s="13">
        <f t="shared" si="10"/>
        <v>0</v>
      </c>
      <c r="AF20" s="11">
        <f>LOOKUP(Q20,'ceny '!A$2:A$9,'ceny '!B$2:B$9)</f>
        <v>0</v>
      </c>
      <c r="AG20" s="11">
        <f>LOOKUP(Q20,'ceny '!A$2:A$8,'ceny '!C$2:C$8)</f>
        <v>0</v>
      </c>
      <c r="AH20" s="44"/>
      <c r="AI20" s="13"/>
      <c r="AJ20" s="13"/>
      <c r="AK20" s="13"/>
      <c r="AL20" s="13"/>
      <c r="AM20" s="13" t="s">
        <v>32</v>
      </c>
      <c r="AN20" s="13"/>
      <c r="AO20" s="13"/>
      <c r="AP20" s="13"/>
      <c r="AQ20" s="13"/>
      <c r="AR20" s="13"/>
      <c r="AS20" s="13"/>
      <c r="AT20" s="13"/>
    </row>
    <row r="21" spans="1:46" s="3" customFormat="1" ht="22.5" customHeight="1">
      <c r="A21" s="30">
        <f t="shared" si="11"/>
      </c>
      <c r="B21" s="36"/>
      <c r="C21" s="31"/>
      <c r="D21" s="19"/>
      <c r="E21" s="37"/>
      <c r="F21" s="32" t="str">
        <f>IF(E21&gt;0,DATEDIF(E21,$Y$4,"Y"),"?")</f>
        <v>?</v>
      </c>
      <c r="G21" s="19"/>
      <c r="H21" s="32" t="str">
        <f>IF(F21&gt;1,VLOOKUP(F21,katvek!$A$2:$B$86,2,TRUE),"?")</f>
        <v>?</v>
      </c>
      <c r="I21" s="19"/>
      <c r="J21" s="19"/>
      <c r="K21" s="19"/>
      <c r="L21" s="19"/>
      <c r="M21" s="19"/>
      <c r="N21" s="19"/>
      <c r="O21" s="19"/>
      <c r="P21" s="19"/>
      <c r="Q21" s="33">
        <f t="shared" si="2"/>
        <v>0</v>
      </c>
      <c r="R21" s="50">
        <f t="shared" si="3"/>
        <v>0</v>
      </c>
      <c r="S21" s="60"/>
      <c r="T21" s="61"/>
      <c r="U21" s="61"/>
      <c r="V21" s="60"/>
      <c r="W21" s="60"/>
      <c r="X21" s="11" t="str">
        <f t="shared" si="0"/>
        <v>?</v>
      </c>
      <c r="Y21" s="24">
        <f t="shared" si="4"/>
        <v>0</v>
      </c>
      <c r="Z21" s="24">
        <f t="shared" si="5"/>
        <v>0</v>
      </c>
      <c r="AA21" s="24">
        <f t="shared" si="6"/>
        <v>0</v>
      </c>
      <c r="AB21" s="24">
        <f t="shared" si="7"/>
        <v>0</v>
      </c>
      <c r="AC21" s="24">
        <f t="shared" si="8"/>
        <v>0</v>
      </c>
      <c r="AD21" s="24">
        <f t="shared" si="9"/>
        <v>0</v>
      </c>
      <c r="AE21" s="13">
        <f t="shared" si="10"/>
        <v>0</v>
      </c>
      <c r="AF21" s="11">
        <f>LOOKUP(Q21,'ceny '!A$2:A$9,'ceny '!B$2:B$9)</f>
        <v>0</v>
      </c>
      <c r="AG21" s="11">
        <f>LOOKUP(Q21,'ceny '!A$2:A$8,'ceny '!C$2:C$8)</f>
        <v>0</v>
      </c>
      <c r="AH21" s="44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</row>
    <row r="22" spans="1:46" s="3" customFormat="1" ht="22.5" customHeight="1">
      <c r="A22" s="30">
        <f t="shared" si="11"/>
      </c>
      <c r="B22" s="36"/>
      <c r="C22" s="31"/>
      <c r="D22" s="19"/>
      <c r="E22" s="37"/>
      <c r="F22" s="32" t="str">
        <f>IF(E22&gt;0,DATEDIF(E22,$Y$4,"Y"),"?")</f>
        <v>?</v>
      </c>
      <c r="G22" s="19"/>
      <c r="H22" s="32" t="str">
        <f>IF(F22&gt;1,VLOOKUP(F22,katvek!$A$2:$B$86,2,TRUE),"?")</f>
        <v>?</v>
      </c>
      <c r="I22" s="19"/>
      <c r="J22" s="19"/>
      <c r="K22" s="19"/>
      <c r="L22" s="19"/>
      <c r="M22" s="19"/>
      <c r="N22" s="19"/>
      <c r="O22" s="19"/>
      <c r="P22" s="19"/>
      <c r="Q22" s="33">
        <f t="shared" si="2"/>
        <v>0</v>
      </c>
      <c r="R22" s="50">
        <f t="shared" si="3"/>
        <v>0</v>
      </c>
      <c r="S22" s="60"/>
      <c r="T22" s="79" t="s">
        <v>109</v>
      </c>
      <c r="U22" s="80">
        <f>R3</f>
        <v>185</v>
      </c>
      <c r="V22" s="60"/>
      <c r="W22" s="60"/>
      <c r="X22" s="11" t="str">
        <f t="shared" si="0"/>
        <v>?</v>
      </c>
      <c r="Y22" s="24">
        <f t="shared" si="4"/>
        <v>0</v>
      </c>
      <c r="Z22" s="24">
        <f t="shared" si="5"/>
        <v>0</v>
      </c>
      <c r="AA22" s="24">
        <f t="shared" si="6"/>
        <v>0</v>
      </c>
      <c r="AB22" s="24">
        <f t="shared" si="7"/>
        <v>0</v>
      </c>
      <c r="AC22" s="24">
        <f t="shared" si="8"/>
        <v>0</v>
      </c>
      <c r="AD22" s="24">
        <f t="shared" si="9"/>
        <v>0</v>
      </c>
      <c r="AE22" s="13">
        <f t="shared" si="10"/>
        <v>0</v>
      </c>
      <c r="AF22" s="11">
        <f>LOOKUP(Q22,'ceny '!A$2:A$9,'ceny '!B$2:B$9)</f>
        <v>0</v>
      </c>
      <c r="AG22" s="11">
        <f>LOOKUP(Q22,'ceny '!A$2:A$8,'ceny '!C$2:C$8)</f>
        <v>0</v>
      </c>
      <c r="AH22" s="44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</row>
    <row r="23" spans="1:46" s="3" customFormat="1" ht="22.5" customHeight="1">
      <c r="A23" s="30">
        <f t="shared" si="11"/>
      </c>
      <c r="B23" s="36"/>
      <c r="C23" s="31"/>
      <c r="D23" s="19"/>
      <c r="E23" s="37"/>
      <c r="F23" s="32" t="str">
        <f>IF(E23&gt;0,DATEDIF(E23,$Y$4,"Y"),"?")</f>
        <v>?</v>
      </c>
      <c r="G23" s="19"/>
      <c r="H23" s="32" t="str">
        <f>IF(F23&gt;1,VLOOKUP(F23,katvek!$A$2:$B$86,2,TRUE),"?")</f>
        <v>?</v>
      </c>
      <c r="I23" s="19"/>
      <c r="J23" s="19"/>
      <c r="K23" s="19"/>
      <c r="L23" s="19"/>
      <c r="M23" s="19"/>
      <c r="N23" s="19"/>
      <c r="O23" s="19"/>
      <c r="P23" s="19"/>
      <c r="Q23" s="33">
        <f t="shared" si="2"/>
        <v>0</v>
      </c>
      <c r="R23" s="50">
        <f t="shared" si="3"/>
        <v>0</v>
      </c>
      <c r="S23" s="60"/>
      <c r="T23" s="81" t="s">
        <v>110</v>
      </c>
      <c r="U23" s="82">
        <v>3052018</v>
      </c>
      <c r="V23" s="60"/>
      <c r="W23" s="60"/>
      <c r="X23" s="11" t="str">
        <f t="shared" si="0"/>
        <v>?</v>
      </c>
      <c r="Y23" s="24">
        <f t="shared" si="4"/>
        <v>0</v>
      </c>
      <c r="Z23" s="24">
        <f t="shared" si="5"/>
        <v>0</v>
      </c>
      <c r="AA23" s="24">
        <f t="shared" si="6"/>
        <v>0</v>
      </c>
      <c r="AB23" s="24">
        <f t="shared" si="7"/>
        <v>0</v>
      </c>
      <c r="AC23" s="24">
        <f t="shared" si="8"/>
        <v>0</v>
      </c>
      <c r="AD23" s="24">
        <f t="shared" si="9"/>
        <v>0</v>
      </c>
      <c r="AE23" s="13">
        <f t="shared" si="10"/>
        <v>0</v>
      </c>
      <c r="AF23" s="11">
        <f>LOOKUP(Q23,'ceny '!A$2:A$9,'ceny '!B$2:B$9)</f>
        <v>0</v>
      </c>
      <c r="AG23" s="11">
        <f>LOOKUP(Q23,'ceny '!A$2:A$8,'ceny '!C$2:C$8)</f>
        <v>0</v>
      </c>
      <c r="AH23" s="44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s="3" customFormat="1" ht="22.5" customHeight="1">
      <c r="A24" s="30">
        <f t="shared" si="11"/>
      </c>
      <c r="B24" s="36"/>
      <c r="C24" s="31"/>
      <c r="D24" s="19"/>
      <c r="E24" s="37"/>
      <c r="F24" s="32" t="str">
        <f>IF(E24&gt;0,DATEDIF(E24,$Y$4,"Y"),"?")</f>
        <v>?</v>
      </c>
      <c r="G24" s="19"/>
      <c r="H24" s="32" t="str">
        <f>IF(F24&gt;1,VLOOKUP(F24,katvek!$A$2:$B$86,2,TRUE),"?")</f>
        <v>?</v>
      </c>
      <c r="I24" s="19"/>
      <c r="J24" s="19"/>
      <c r="K24" s="19"/>
      <c r="L24" s="19"/>
      <c r="M24" s="19"/>
      <c r="N24" s="19"/>
      <c r="O24" s="19"/>
      <c r="P24" s="19"/>
      <c r="Q24" s="33">
        <f t="shared" si="2"/>
        <v>0</v>
      </c>
      <c r="R24" s="50">
        <f t="shared" si="3"/>
        <v>0</v>
      </c>
      <c r="S24" s="60"/>
      <c r="T24" s="81" t="s">
        <v>111</v>
      </c>
      <c r="U24" s="81" t="s">
        <v>112</v>
      </c>
      <c r="V24" s="60"/>
      <c r="W24" s="60"/>
      <c r="X24" s="11" t="str">
        <f t="shared" si="0"/>
        <v>?</v>
      </c>
      <c r="Y24" s="24">
        <f t="shared" si="4"/>
        <v>0</v>
      </c>
      <c r="Z24" s="24">
        <f t="shared" si="5"/>
        <v>0</v>
      </c>
      <c r="AA24" s="24">
        <f t="shared" si="6"/>
        <v>0</v>
      </c>
      <c r="AB24" s="24">
        <f t="shared" si="7"/>
        <v>0</v>
      </c>
      <c r="AC24" s="24">
        <f t="shared" si="8"/>
        <v>0</v>
      </c>
      <c r="AD24" s="24">
        <f t="shared" si="9"/>
        <v>0</v>
      </c>
      <c r="AE24" s="13">
        <f t="shared" si="10"/>
        <v>0</v>
      </c>
      <c r="AF24" s="11">
        <f>LOOKUP(Q24,'ceny '!A$2:A$9,'ceny '!B$2:B$9)</f>
        <v>0</v>
      </c>
      <c r="AG24" s="11">
        <f>LOOKUP(Q24,'ceny '!A$2:A$8,'ceny '!C$2:C$8)</f>
        <v>0</v>
      </c>
      <c r="AH24" s="44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s="3" customFormat="1" ht="22.5" customHeight="1" thickBot="1">
      <c r="A25" s="30">
        <f t="shared" si="11"/>
      </c>
      <c r="B25" s="36"/>
      <c r="C25" s="31"/>
      <c r="D25" s="19"/>
      <c r="E25" s="37"/>
      <c r="F25" s="32" t="str">
        <f>IF(E25&gt;0,DATEDIF(E25,$Y$4,"Y"),"?")</f>
        <v>?</v>
      </c>
      <c r="G25" s="19"/>
      <c r="H25" s="32" t="str">
        <f>IF(F25&gt;1,VLOOKUP(F25,katvek!$A$2:$B$86,2,TRUE),"?")</f>
        <v>?</v>
      </c>
      <c r="I25" s="19"/>
      <c r="J25" s="19"/>
      <c r="K25" s="19"/>
      <c r="L25" s="19"/>
      <c r="M25" s="19"/>
      <c r="N25" s="19"/>
      <c r="O25" s="19"/>
      <c r="P25" s="19"/>
      <c r="Q25" s="33">
        <f t="shared" si="2"/>
        <v>0</v>
      </c>
      <c r="R25" s="50">
        <f t="shared" si="3"/>
        <v>0</v>
      </c>
      <c r="S25" s="60"/>
      <c r="T25" s="61"/>
      <c r="U25" s="61"/>
      <c r="V25" s="60"/>
      <c r="W25" s="60"/>
      <c r="X25" s="11" t="str">
        <f t="shared" si="0"/>
        <v>?</v>
      </c>
      <c r="Y25" s="24">
        <f t="shared" si="4"/>
        <v>0</v>
      </c>
      <c r="Z25" s="24">
        <f t="shared" si="5"/>
        <v>0</v>
      </c>
      <c r="AA25" s="24">
        <f t="shared" si="6"/>
        <v>0</v>
      </c>
      <c r="AB25" s="24">
        <f t="shared" si="7"/>
        <v>0</v>
      </c>
      <c r="AC25" s="24">
        <f t="shared" si="8"/>
        <v>0</v>
      </c>
      <c r="AD25" s="24">
        <f t="shared" si="9"/>
        <v>0</v>
      </c>
      <c r="AE25" s="13">
        <f t="shared" si="10"/>
        <v>0</v>
      </c>
      <c r="AF25" s="11">
        <f>LOOKUP(Q25,'ceny '!A$2:A$9,'ceny '!B$2:B$9)</f>
        <v>0</v>
      </c>
      <c r="AG25" s="11">
        <f>LOOKUP(Q25,'ceny '!A$2:A$8,'ceny '!C$2:C$8)</f>
        <v>0</v>
      </c>
      <c r="AH25" s="44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</row>
    <row r="26" spans="1:46" s="3" customFormat="1" ht="22.5" customHeight="1">
      <c r="A26" s="30">
        <f t="shared" si="11"/>
      </c>
      <c r="B26" s="36"/>
      <c r="C26" s="31"/>
      <c r="D26" s="19"/>
      <c r="E26" s="37"/>
      <c r="F26" s="32" t="str">
        <f>IF(E26&gt;0,DATEDIF(E26,$Y$4,"Y"),"?")</f>
        <v>?</v>
      </c>
      <c r="G26" s="19"/>
      <c r="H26" s="32" t="str">
        <f>IF(F26&gt;1,VLOOKUP(F26,katvek!$A$2:$B$86,2,TRUE),"?")</f>
        <v>?</v>
      </c>
      <c r="I26" s="19"/>
      <c r="J26" s="19"/>
      <c r="K26" s="19"/>
      <c r="L26" s="19"/>
      <c r="M26" s="19"/>
      <c r="N26" s="19"/>
      <c r="O26" s="19"/>
      <c r="P26" s="19"/>
      <c r="Q26" s="33">
        <f t="shared" si="2"/>
        <v>0</v>
      </c>
      <c r="R26" s="50">
        <f t="shared" si="3"/>
        <v>0</v>
      </c>
      <c r="S26" s="60"/>
      <c r="T26" s="96" t="s">
        <v>57</v>
      </c>
      <c r="U26" s="99" t="s">
        <v>73</v>
      </c>
      <c r="V26" s="99" t="s">
        <v>75</v>
      </c>
      <c r="W26" s="60"/>
      <c r="X26" s="11" t="str">
        <f t="shared" si="0"/>
        <v>?</v>
      </c>
      <c r="Y26" s="24">
        <f t="shared" si="4"/>
        <v>0</v>
      </c>
      <c r="Z26" s="24">
        <f t="shared" si="5"/>
        <v>0</v>
      </c>
      <c r="AA26" s="24">
        <f t="shared" si="6"/>
        <v>0</v>
      </c>
      <c r="AB26" s="24">
        <f t="shared" si="7"/>
        <v>0</v>
      </c>
      <c r="AC26" s="24">
        <f t="shared" si="8"/>
        <v>0</v>
      </c>
      <c r="AD26" s="24">
        <f t="shared" si="9"/>
        <v>0</v>
      </c>
      <c r="AE26" s="13">
        <f t="shared" si="10"/>
        <v>0</v>
      </c>
      <c r="AF26" s="11">
        <f>LOOKUP(Q26,'ceny '!A$2:A$9,'ceny '!B$2:B$9)</f>
        <v>0</v>
      </c>
      <c r="AG26" s="11">
        <f>LOOKUP(Q26,'ceny '!A$2:A$8,'ceny '!C$2:C$8)</f>
        <v>0</v>
      </c>
      <c r="AH26" s="44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s="3" customFormat="1" ht="22.5" customHeight="1">
      <c r="A27" s="30">
        <f t="shared" si="11"/>
      </c>
      <c r="B27" s="36"/>
      <c r="C27" s="31"/>
      <c r="D27" s="19"/>
      <c r="E27" s="37"/>
      <c r="F27" s="32" t="str">
        <f>IF(E27&gt;0,DATEDIF(E27,$Y$4,"Y"),"?")</f>
        <v>?</v>
      </c>
      <c r="G27" s="19"/>
      <c r="H27" s="32" t="str">
        <f>IF(F27&gt;1,VLOOKUP(F27,katvek!$A$2:$B$86,2,TRUE),"?")</f>
        <v>?</v>
      </c>
      <c r="I27" s="19"/>
      <c r="J27" s="19"/>
      <c r="K27" s="19"/>
      <c r="L27" s="19"/>
      <c r="M27" s="19"/>
      <c r="N27" s="19"/>
      <c r="O27" s="19"/>
      <c r="P27" s="19"/>
      <c r="Q27" s="33">
        <f t="shared" si="2"/>
        <v>0</v>
      </c>
      <c r="R27" s="50">
        <f t="shared" si="3"/>
        <v>0</v>
      </c>
      <c r="S27" s="60"/>
      <c r="T27" s="97"/>
      <c r="U27" s="100"/>
      <c r="V27" s="100"/>
      <c r="W27" s="60"/>
      <c r="X27" s="11" t="str">
        <f t="shared" si="0"/>
        <v>?</v>
      </c>
      <c r="Y27" s="24">
        <f t="shared" si="4"/>
        <v>0</v>
      </c>
      <c r="Z27" s="24">
        <f t="shared" si="5"/>
        <v>0</v>
      </c>
      <c r="AA27" s="24">
        <f t="shared" si="6"/>
        <v>0</v>
      </c>
      <c r="AB27" s="24">
        <f t="shared" si="7"/>
        <v>0</v>
      </c>
      <c r="AC27" s="24">
        <f t="shared" si="8"/>
        <v>0</v>
      </c>
      <c r="AD27" s="24">
        <f t="shared" si="9"/>
        <v>0</v>
      </c>
      <c r="AE27" s="13">
        <f t="shared" si="10"/>
        <v>0</v>
      </c>
      <c r="AF27" s="11">
        <f>LOOKUP(Q27,'ceny '!A$2:A$9,'ceny '!B$2:B$9)</f>
        <v>0</v>
      </c>
      <c r="AG27" s="11">
        <f>LOOKUP(Q27,'ceny '!A$2:A$8,'ceny '!C$2:C$8)</f>
        <v>0</v>
      </c>
      <c r="AH27" s="44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</row>
    <row r="28" spans="1:46" s="3" customFormat="1" ht="22.5" customHeight="1" thickBot="1">
      <c r="A28" s="30">
        <f t="shared" si="11"/>
      </c>
      <c r="B28" s="36"/>
      <c r="C28" s="31"/>
      <c r="D28" s="19"/>
      <c r="E28" s="37"/>
      <c r="F28" s="32" t="str">
        <f>IF(E28&gt;0,DATEDIF(E28,$Y$4,"Y"),"?")</f>
        <v>?</v>
      </c>
      <c r="G28" s="19"/>
      <c r="H28" s="32" t="str">
        <f>IF(F28&gt;1,VLOOKUP(F28,katvek!$A$2:$B$86,2,TRUE),"?")</f>
        <v>?</v>
      </c>
      <c r="I28" s="19"/>
      <c r="J28" s="19"/>
      <c r="K28" s="19"/>
      <c r="L28" s="19"/>
      <c r="M28" s="19"/>
      <c r="N28" s="19"/>
      <c r="O28" s="19"/>
      <c r="P28" s="19"/>
      <c r="Q28" s="33">
        <f t="shared" si="2"/>
        <v>0</v>
      </c>
      <c r="R28" s="50">
        <f t="shared" si="3"/>
        <v>0</v>
      </c>
      <c r="S28" s="60"/>
      <c r="T28" s="98"/>
      <c r="U28" s="62" t="s">
        <v>58</v>
      </c>
      <c r="V28" s="67" t="s">
        <v>58</v>
      </c>
      <c r="W28" s="60"/>
      <c r="X28" s="11" t="str">
        <f t="shared" si="0"/>
        <v>?</v>
      </c>
      <c r="Y28" s="24">
        <f t="shared" si="4"/>
        <v>0</v>
      </c>
      <c r="Z28" s="24">
        <f t="shared" si="5"/>
        <v>0</v>
      </c>
      <c r="AA28" s="24">
        <f t="shared" si="6"/>
        <v>0</v>
      </c>
      <c r="AB28" s="24">
        <f t="shared" si="7"/>
        <v>0</v>
      </c>
      <c r="AC28" s="24">
        <f t="shared" si="8"/>
        <v>0</v>
      </c>
      <c r="AD28" s="24">
        <f t="shared" si="9"/>
        <v>0</v>
      </c>
      <c r="AE28" s="13">
        <f t="shared" si="10"/>
        <v>0</v>
      </c>
      <c r="AF28" s="11">
        <f>LOOKUP(Q28,'ceny '!A$2:A$9,'ceny '!B$2:B$9)</f>
        <v>0</v>
      </c>
      <c r="AG28" s="11">
        <f>LOOKUP(Q28,'ceny '!A$2:A$8,'ceny '!C$2:C$8)</f>
        <v>0</v>
      </c>
      <c r="AH28" s="44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 spans="1:46" s="3" customFormat="1" ht="22.5" customHeight="1">
      <c r="A29" s="30">
        <f t="shared" si="11"/>
      </c>
      <c r="B29" s="36"/>
      <c r="C29" s="31"/>
      <c r="D29" s="19"/>
      <c r="E29" s="37"/>
      <c r="F29" s="32" t="str">
        <f>IF(E29&gt;0,DATEDIF(E29,$Y$4,"Y"),"?")</f>
        <v>?</v>
      </c>
      <c r="G29" s="19"/>
      <c r="H29" s="32" t="str">
        <f>IF(F29&gt;1,VLOOKUP(F29,katvek!$A$2:$B$86,2,TRUE),"?")</f>
        <v>?</v>
      </c>
      <c r="I29" s="19"/>
      <c r="J29" s="19"/>
      <c r="K29" s="19"/>
      <c r="L29" s="19"/>
      <c r="M29" s="19"/>
      <c r="N29" s="19"/>
      <c r="O29" s="19"/>
      <c r="P29" s="19"/>
      <c r="Q29" s="33">
        <f t="shared" si="2"/>
        <v>0</v>
      </c>
      <c r="R29" s="50">
        <f t="shared" si="3"/>
        <v>0</v>
      </c>
      <c r="S29" s="60"/>
      <c r="T29" s="63">
        <v>1</v>
      </c>
      <c r="U29" s="84">
        <v>55</v>
      </c>
      <c r="V29" s="85">
        <v>65</v>
      </c>
      <c r="W29" s="60"/>
      <c r="X29" s="11" t="str">
        <f t="shared" si="0"/>
        <v>?</v>
      </c>
      <c r="Y29" s="24">
        <f t="shared" si="4"/>
        <v>0</v>
      </c>
      <c r="Z29" s="24">
        <f t="shared" si="5"/>
        <v>0</v>
      </c>
      <c r="AA29" s="24">
        <f t="shared" si="6"/>
        <v>0</v>
      </c>
      <c r="AB29" s="24">
        <f t="shared" si="7"/>
        <v>0</v>
      </c>
      <c r="AC29" s="24">
        <f t="shared" si="8"/>
        <v>0</v>
      </c>
      <c r="AD29" s="24">
        <f t="shared" si="9"/>
        <v>0</v>
      </c>
      <c r="AE29" s="13">
        <f t="shared" si="10"/>
        <v>0</v>
      </c>
      <c r="AF29" s="11">
        <f>LOOKUP(Q29,'ceny '!A$2:A$9,'ceny '!B$2:B$9)</f>
        <v>0</v>
      </c>
      <c r="AG29" s="11">
        <f>LOOKUP(Q29,'ceny '!A$2:A$8,'ceny '!C$2:C$8)</f>
        <v>0</v>
      </c>
      <c r="AH29" s="44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s="3" customFormat="1" ht="22.5" customHeight="1">
      <c r="A30" s="30">
        <f t="shared" si="11"/>
      </c>
      <c r="B30" s="36"/>
      <c r="C30" s="31"/>
      <c r="D30" s="19"/>
      <c r="E30" s="37"/>
      <c r="F30" s="32" t="str">
        <f>IF(E30&gt;0,DATEDIF(E30,$Y$4,"Y"),"?")</f>
        <v>?</v>
      </c>
      <c r="G30" s="19"/>
      <c r="H30" s="32" t="str">
        <f>IF(F30&gt;1,VLOOKUP(F30,katvek!$A$2:$B$86,2,TRUE),"?")</f>
        <v>?</v>
      </c>
      <c r="I30" s="19"/>
      <c r="J30" s="19"/>
      <c r="K30" s="19"/>
      <c r="L30" s="19"/>
      <c r="M30" s="19"/>
      <c r="N30" s="19"/>
      <c r="O30" s="19"/>
      <c r="P30" s="19"/>
      <c r="Q30" s="33">
        <f t="shared" si="2"/>
        <v>0</v>
      </c>
      <c r="R30" s="50">
        <f t="shared" si="3"/>
        <v>0</v>
      </c>
      <c r="S30" s="60"/>
      <c r="T30" s="64">
        <v>2</v>
      </c>
      <c r="U30" s="86">
        <v>100</v>
      </c>
      <c r="V30" s="87">
        <v>120</v>
      </c>
      <c r="W30" s="60"/>
      <c r="X30" s="11" t="str">
        <f t="shared" si="0"/>
        <v>?</v>
      </c>
      <c r="Y30" s="24">
        <f t="shared" si="4"/>
        <v>0</v>
      </c>
      <c r="Z30" s="24">
        <f t="shared" si="5"/>
        <v>0</v>
      </c>
      <c r="AA30" s="24">
        <f t="shared" si="6"/>
        <v>0</v>
      </c>
      <c r="AB30" s="24">
        <f t="shared" si="7"/>
        <v>0</v>
      </c>
      <c r="AC30" s="24">
        <f t="shared" si="8"/>
        <v>0</v>
      </c>
      <c r="AD30" s="24">
        <f t="shared" si="9"/>
        <v>0</v>
      </c>
      <c r="AE30" s="13">
        <f t="shared" si="10"/>
        <v>0</v>
      </c>
      <c r="AF30" s="11">
        <f>LOOKUP(Q30,'ceny '!A$2:A$9,'ceny '!B$2:B$9)</f>
        <v>0</v>
      </c>
      <c r="AG30" s="11">
        <f>LOOKUP(Q30,'ceny '!A$2:A$8,'ceny '!C$2:C$8)</f>
        <v>0</v>
      </c>
      <c r="AH30" s="44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s="3" customFormat="1" ht="22.5" customHeight="1">
      <c r="A31" s="30">
        <f t="shared" si="11"/>
      </c>
      <c r="B31" s="36"/>
      <c r="C31" s="31"/>
      <c r="D31" s="19"/>
      <c r="E31" s="37"/>
      <c r="F31" s="32" t="str">
        <f>IF(E31&gt;0,DATEDIF(E31,$Y$4,"Y"),"?")</f>
        <v>?</v>
      </c>
      <c r="G31" s="19"/>
      <c r="H31" s="32" t="str">
        <f>IF(F31&gt;1,VLOOKUP(F31,katvek!$A$2:$B$86,2,TRUE),"?")</f>
        <v>?</v>
      </c>
      <c r="I31" s="19"/>
      <c r="J31" s="19"/>
      <c r="K31" s="19"/>
      <c r="L31" s="19"/>
      <c r="M31" s="19"/>
      <c r="N31" s="19"/>
      <c r="O31" s="19"/>
      <c r="P31" s="19"/>
      <c r="Q31" s="33">
        <f t="shared" si="2"/>
        <v>0</v>
      </c>
      <c r="R31" s="50">
        <f t="shared" si="3"/>
        <v>0</v>
      </c>
      <c r="S31" s="60"/>
      <c r="T31" s="64">
        <v>3</v>
      </c>
      <c r="U31" s="86">
        <v>135</v>
      </c>
      <c r="V31" s="87">
        <v>165</v>
      </c>
      <c r="W31" s="60"/>
      <c r="X31" s="11" t="str">
        <f t="shared" si="0"/>
        <v>?</v>
      </c>
      <c r="Y31" s="24">
        <f t="shared" si="4"/>
        <v>0</v>
      </c>
      <c r="Z31" s="24">
        <f t="shared" si="5"/>
        <v>0</v>
      </c>
      <c r="AA31" s="24">
        <f t="shared" si="6"/>
        <v>0</v>
      </c>
      <c r="AB31" s="24">
        <f t="shared" si="7"/>
        <v>0</v>
      </c>
      <c r="AC31" s="24">
        <f t="shared" si="8"/>
        <v>0</v>
      </c>
      <c r="AD31" s="24">
        <f t="shared" si="9"/>
        <v>0</v>
      </c>
      <c r="AE31" s="13">
        <f t="shared" si="10"/>
        <v>0</v>
      </c>
      <c r="AF31" s="11">
        <f>LOOKUP(Q31,'ceny '!A$2:A$9,'ceny '!B$2:B$9)</f>
        <v>0</v>
      </c>
      <c r="AG31" s="11">
        <f>LOOKUP(Q31,'ceny '!A$2:A$8,'ceny '!C$2:C$8)</f>
        <v>0</v>
      </c>
      <c r="AH31" s="44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</row>
    <row r="32" spans="1:46" s="3" customFormat="1" ht="22.5" customHeight="1">
      <c r="A32" s="30">
        <f t="shared" si="11"/>
      </c>
      <c r="B32" s="36"/>
      <c r="C32" s="31"/>
      <c r="D32" s="19"/>
      <c r="E32" s="37"/>
      <c r="F32" s="32" t="str">
        <f>IF(E32&gt;0,DATEDIF(E32,$Y$4,"Y"),"?")</f>
        <v>?</v>
      </c>
      <c r="G32" s="19"/>
      <c r="H32" s="32" t="str">
        <f>IF(F32&gt;1,VLOOKUP(F32,katvek!$A$2:$B$86,2,TRUE),"?")</f>
        <v>?</v>
      </c>
      <c r="I32" s="19"/>
      <c r="J32" s="19"/>
      <c r="K32" s="19"/>
      <c r="L32" s="19"/>
      <c r="M32" s="19"/>
      <c r="N32" s="19"/>
      <c r="O32" s="19"/>
      <c r="P32" s="19"/>
      <c r="Q32" s="33">
        <f t="shared" si="2"/>
        <v>0</v>
      </c>
      <c r="R32" s="50">
        <f t="shared" si="3"/>
        <v>0</v>
      </c>
      <c r="S32" s="60"/>
      <c r="T32" s="64">
        <v>4</v>
      </c>
      <c r="U32" s="86">
        <v>170</v>
      </c>
      <c r="V32" s="87">
        <v>210</v>
      </c>
      <c r="W32" s="60"/>
      <c r="X32" s="11" t="str">
        <f t="shared" si="0"/>
        <v>?</v>
      </c>
      <c r="Y32" s="24">
        <f t="shared" si="4"/>
        <v>0</v>
      </c>
      <c r="Z32" s="24">
        <f t="shared" si="5"/>
        <v>0</v>
      </c>
      <c r="AA32" s="24">
        <f t="shared" si="6"/>
        <v>0</v>
      </c>
      <c r="AB32" s="24">
        <f t="shared" si="7"/>
        <v>0</v>
      </c>
      <c r="AC32" s="24">
        <f t="shared" si="8"/>
        <v>0</v>
      </c>
      <c r="AD32" s="24">
        <f t="shared" si="9"/>
        <v>0</v>
      </c>
      <c r="AE32" s="13">
        <f t="shared" si="10"/>
        <v>0</v>
      </c>
      <c r="AF32" s="11">
        <f>LOOKUP(Q32,'ceny '!A$2:A$9,'ceny '!B$2:B$9)</f>
        <v>0</v>
      </c>
      <c r="AG32" s="11">
        <f>LOOKUP(Q32,'ceny '!A$2:A$8,'ceny '!C$2:C$8)</f>
        <v>0</v>
      </c>
      <c r="AH32" s="44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</row>
    <row r="33" spans="1:46" s="3" customFormat="1" ht="22.5" customHeight="1">
      <c r="A33" s="30">
        <f t="shared" si="11"/>
      </c>
      <c r="B33" s="36"/>
      <c r="C33" s="31"/>
      <c r="D33" s="19"/>
      <c r="E33" s="37"/>
      <c r="F33" s="32" t="str">
        <f>IF(E33&gt;0,DATEDIF(E33,$Y$4,"Y"),"?")</f>
        <v>?</v>
      </c>
      <c r="G33" s="19"/>
      <c r="H33" s="32" t="str">
        <f>IF(F33&gt;1,VLOOKUP(F33,katvek!$A$2:$B$86,2,TRUE),"?")</f>
        <v>?</v>
      </c>
      <c r="I33" s="19"/>
      <c r="J33" s="19"/>
      <c r="K33" s="19"/>
      <c r="L33" s="19"/>
      <c r="M33" s="19"/>
      <c r="N33" s="19"/>
      <c r="O33" s="19"/>
      <c r="P33" s="19"/>
      <c r="Q33" s="33">
        <f t="shared" si="2"/>
        <v>0</v>
      </c>
      <c r="R33" s="50">
        <f t="shared" si="3"/>
        <v>0</v>
      </c>
      <c r="S33" s="60"/>
      <c r="T33" s="64">
        <v>5</v>
      </c>
      <c r="U33" s="86">
        <v>205</v>
      </c>
      <c r="V33" s="87">
        <v>255</v>
      </c>
      <c r="W33" s="60"/>
      <c r="X33" s="11" t="str">
        <f t="shared" si="0"/>
        <v>?</v>
      </c>
      <c r="Y33" s="24">
        <f t="shared" si="4"/>
        <v>0</v>
      </c>
      <c r="Z33" s="24">
        <f t="shared" si="5"/>
        <v>0</v>
      </c>
      <c r="AA33" s="24">
        <f t="shared" si="6"/>
        <v>0</v>
      </c>
      <c r="AB33" s="24">
        <f t="shared" si="7"/>
        <v>0</v>
      </c>
      <c r="AC33" s="24">
        <f t="shared" si="8"/>
        <v>0</v>
      </c>
      <c r="AD33" s="24">
        <f t="shared" si="9"/>
        <v>0</v>
      </c>
      <c r="AE33" s="13">
        <f t="shared" si="10"/>
        <v>0</v>
      </c>
      <c r="AF33" s="11">
        <f>LOOKUP(Q33,'ceny '!A$2:A$9,'ceny '!B$2:B$9)</f>
        <v>0</v>
      </c>
      <c r="AG33" s="11">
        <f>LOOKUP(Q33,'ceny '!A$2:A$8,'ceny '!C$2:C$8)</f>
        <v>0</v>
      </c>
      <c r="AH33" s="44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</row>
    <row r="34" spans="1:46" s="3" customFormat="1" ht="22.5" customHeight="1" thickBot="1">
      <c r="A34" s="30">
        <f t="shared" si="11"/>
      </c>
      <c r="B34" s="36"/>
      <c r="C34" s="31"/>
      <c r="D34" s="19"/>
      <c r="E34" s="37"/>
      <c r="F34" s="32" t="str">
        <f>IF(E34&gt;0,DATEDIF(E34,$Y$4,"Y"),"?")</f>
        <v>?</v>
      </c>
      <c r="G34" s="19"/>
      <c r="H34" s="32" t="str">
        <f>IF(F34&gt;1,VLOOKUP(F34,katvek!$A$2:$B$86,2,TRUE),"?")</f>
        <v>?</v>
      </c>
      <c r="I34" s="19"/>
      <c r="J34" s="19"/>
      <c r="K34" s="19"/>
      <c r="L34" s="19"/>
      <c r="M34" s="19"/>
      <c r="N34" s="19"/>
      <c r="O34" s="19"/>
      <c r="P34" s="19"/>
      <c r="Q34" s="33">
        <f t="shared" si="2"/>
        <v>0</v>
      </c>
      <c r="R34" s="50">
        <f t="shared" si="3"/>
        <v>0</v>
      </c>
      <c r="S34" s="60"/>
      <c r="T34" s="65">
        <v>6</v>
      </c>
      <c r="U34" s="88">
        <v>240</v>
      </c>
      <c r="V34" s="89">
        <v>300</v>
      </c>
      <c r="W34" s="60"/>
      <c r="X34" s="11" t="str">
        <f t="shared" si="0"/>
        <v>?</v>
      </c>
      <c r="Y34" s="24">
        <f t="shared" si="4"/>
        <v>0</v>
      </c>
      <c r="Z34" s="24">
        <f t="shared" si="5"/>
        <v>0</v>
      </c>
      <c r="AA34" s="24">
        <f t="shared" si="6"/>
        <v>0</v>
      </c>
      <c r="AB34" s="24">
        <f t="shared" si="7"/>
        <v>0</v>
      </c>
      <c r="AC34" s="24">
        <f t="shared" si="8"/>
        <v>0</v>
      </c>
      <c r="AD34" s="24">
        <f t="shared" si="9"/>
        <v>0</v>
      </c>
      <c r="AE34" s="13">
        <f t="shared" si="10"/>
        <v>0</v>
      </c>
      <c r="AF34" s="11">
        <f>LOOKUP(Q34,'ceny '!A$2:A$9,'ceny '!B$2:B$9)</f>
        <v>0</v>
      </c>
      <c r="AG34" s="11">
        <f>LOOKUP(Q34,'ceny '!A$2:A$8,'ceny '!C$2:C$8)</f>
        <v>0</v>
      </c>
      <c r="AH34" s="44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5" spans="1:46" s="3" customFormat="1" ht="22.5" customHeight="1">
      <c r="A35" s="30">
        <f t="shared" si="11"/>
      </c>
      <c r="B35" s="36"/>
      <c r="C35" s="31"/>
      <c r="D35" s="19"/>
      <c r="E35" s="37"/>
      <c r="F35" s="32" t="str">
        <f>IF(E35&gt;0,DATEDIF(E35,$Y$4,"Y"),"?")</f>
        <v>?</v>
      </c>
      <c r="G35" s="19"/>
      <c r="H35" s="32" t="str">
        <f>IF(F35&gt;1,VLOOKUP(F35,katvek!$A$2:$B$86,2,TRUE),"?")</f>
        <v>?</v>
      </c>
      <c r="I35" s="19"/>
      <c r="J35" s="19"/>
      <c r="K35" s="19"/>
      <c r="L35" s="19"/>
      <c r="M35" s="19"/>
      <c r="N35" s="19"/>
      <c r="O35" s="19"/>
      <c r="P35" s="19"/>
      <c r="Q35" s="33">
        <f t="shared" si="2"/>
        <v>0</v>
      </c>
      <c r="R35" s="50">
        <f t="shared" si="3"/>
        <v>0</v>
      </c>
      <c r="S35" s="60"/>
      <c r="T35" s="60"/>
      <c r="U35" s="61"/>
      <c r="V35" s="60"/>
      <c r="W35" s="60"/>
      <c r="X35" s="11" t="str">
        <f t="shared" si="0"/>
        <v>?</v>
      </c>
      <c r="Y35" s="24">
        <f t="shared" si="4"/>
        <v>0</v>
      </c>
      <c r="Z35" s="24">
        <f t="shared" si="5"/>
        <v>0</v>
      </c>
      <c r="AA35" s="24">
        <f t="shared" si="6"/>
        <v>0</v>
      </c>
      <c r="AB35" s="24">
        <f t="shared" si="7"/>
        <v>0</v>
      </c>
      <c r="AC35" s="24">
        <f t="shared" si="8"/>
        <v>0</v>
      </c>
      <c r="AD35" s="24">
        <f t="shared" si="9"/>
        <v>0</v>
      </c>
      <c r="AE35" s="13">
        <f t="shared" si="10"/>
        <v>0</v>
      </c>
      <c r="AF35" s="11">
        <f>LOOKUP(Q35,'ceny '!A$2:A$9,'ceny '!B$2:B$9)</f>
        <v>0</v>
      </c>
      <c r="AG35" s="11">
        <f>LOOKUP(Q35,'ceny '!A$2:A$8,'ceny '!C$2:C$8)</f>
        <v>0</v>
      </c>
      <c r="AH35" s="44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s="3" customFormat="1" ht="22.5" customHeight="1">
      <c r="A36" s="30">
        <f t="shared" si="11"/>
      </c>
      <c r="B36" s="36"/>
      <c r="C36" s="31"/>
      <c r="D36" s="19"/>
      <c r="E36" s="37"/>
      <c r="F36" s="32" t="str">
        <f>IF(E36&gt;0,DATEDIF(E36,$Y$4,"Y"),"?")</f>
        <v>?</v>
      </c>
      <c r="G36" s="19"/>
      <c r="H36" s="32" t="str">
        <f>IF(F36&gt;1,VLOOKUP(F36,katvek!$A$2:$B$86,2,TRUE),"?")</f>
        <v>?</v>
      </c>
      <c r="I36" s="19"/>
      <c r="J36" s="19"/>
      <c r="K36" s="19"/>
      <c r="L36" s="19"/>
      <c r="M36" s="19"/>
      <c r="N36" s="19"/>
      <c r="O36" s="19"/>
      <c r="P36" s="19"/>
      <c r="Q36" s="33">
        <f t="shared" si="2"/>
        <v>0</v>
      </c>
      <c r="R36" s="50">
        <f t="shared" si="3"/>
        <v>0</v>
      </c>
      <c r="S36" s="60"/>
      <c r="T36" s="60"/>
      <c r="U36" s="61"/>
      <c r="V36" s="60"/>
      <c r="W36" s="60"/>
      <c r="X36" s="11" t="str">
        <f t="shared" si="0"/>
        <v>?</v>
      </c>
      <c r="Y36" s="24">
        <f t="shared" si="4"/>
        <v>0</v>
      </c>
      <c r="Z36" s="24">
        <f t="shared" si="5"/>
        <v>0</v>
      </c>
      <c r="AA36" s="24">
        <f t="shared" si="6"/>
        <v>0</v>
      </c>
      <c r="AB36" s="24">
        <f t="shared" si="7"/>
        <v>0</v>
      </c>
      <c r="AC36" s="24">
        <f t="shared" si="8"/>
        <v>0</v>
      </c>
      <c r="AD36" s="24">
        <f t="shared" si="9"/>
        <v>0</v>
      </c>
      <c r="AE36" s="13">
        <f t="shared" si="10"/>
        <v>0</v>
      </c>
      <c r="AF36" s="11">
        <f>LOOKUP(Q36,'ceny '!A$2:A$9,'ceny '!B$2:B$9)</f>
        <v>0</v>
      </c>
      <c r="AG36" s="11">
        <f>LOOKUP(Q36,'ceny '!A$2:A$8,'ceny '!C$2:C$8)</f>
        <v>0</v>
      </c>
      <c r="AH36" s="44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1:34" ht="22.5" customHeight="1" thickBot="1">
      <c r="A37" s="30">
        <f>IF(B37&gt;0,#REF!+1,"")</f>
      </c>
      <c r="B37" s="36"/>
      <c r="C37" s="31"/>
      <c r="D37" s="19"/>
      <c r="E37" s="37"/>
      <c r="F37" s="32" t="str">
        <f>IF(E37&gt;0,DATEDIF(E37,$Y$4,"Y"),"?")</f>
        <v>?</v>
      </c>
      <c r="G37" s="19"/>
      <c r="H37" s="32" t="str">
        <f>IF(F37&gt;1,VLOOKUP(F37,katvek!$A$2:$B$86,2,TRUE),"?")</f>
        <v>?</v>
      </c>
      <c r="I37" s="19"/>
      <c r="J37" s="19"/>
      <c r="K37" s="19"/>
      <c r="L37" s="19"/>
      <c r="M37" s="19"/>
      <c r="N37" s="19"/>
      <c r="O37" s="19"/>
      <c r="P37" s="19"/>
      <c r="Q37" s="33">
        <f>SUM(Y37:AD37)</f>
        <v>0</v>
      </c>
      <c r="R37" s="50">
        <f>AE37+(IF(X37="T",AF37,IF(X37="J",AF37,IF(X37="M",AG37,IF(X37="O",AG37,IF(X37="S",AG37,"0"))))))</f>
        <v>0</v>
      </c>
      <c r="X37" s="11"/>
      <c r="Y37" s="24"/>
      <c r="Z37" s="24"/>
      <c r="AA37" s="24"/>
      <c r="AB37" s="24"/>
      <c r="AC37" s="24"/>
      <c r="AD37" s="24"/>
      <c r="AE37" s="13"/>
      <c r="AF37" s="11"/>
      <c r="AG37" s="11"/>
      <c r="AH37" s="44"/>
    </row>
    <row r="38" spans="1:18" ht="170.25" customHeight="1" thickBot="1">
      <c r="A38" s="93" t="s">
        <v>91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</row>
    <row r="39" spans="1:11" ht="15">
      <c r="A39" s="8"/>
      <c r="F39" s="15"/>
      <c r="H39" s="15"/>
      <c r="I39" s="15"/>
      <c r="J39" s="15"/>
      <c r="K39" s="15"/>
    </row>
    <row r="40" spans="1:11" ht="15">
      <c r="A40" s="8"/>
      <c r="F40" s="15"/>
      <c r="H40" s="15"/>
      <c r="I40" s="15"/>
      <c r="J40" s="15"/>
      <c r="K40" s="15"/>
    </row>
    <row r="41" spans="1:11" ht="15">
      <c r="A41" s="8"/>
      <c r="F41" s="15"/>
      <c r="H41" s="15"/>
      <c r="I41" s="15"/>
      <c r="J41" s="15"/>
      <c r="K41" s="15"/>
    </row>
    <row r="42" spans="1:11" ht="15">
      <c r="A42" s="8"/>
      <c r="F42" s="15"/>
      <c r="H42" s="15"/>
      <c r="I42" s="15"/>
      <c r="J42" s="15"/>
      <c r="K42" s="15"/>
    </row>
    <row r="43" spans="1:11" ht="15">
      <c r="A43" s="8"/>
      <c r="F43" s="15"/>
      <c r="H43" s="15"/>
      <c r="I43" s="15"/>
      <c r="J43" s="15"/>
      <c r="K43" s="15"/>
    </row>
    <row r="44" spans="1:11" ht="15">
      <c r="A44" s="8"/>
      <c r="F44" s="15"/>
      <c r="H44" s="15"/>
      <c r="I44" s="15"/>
      <c r="J44" s="15"/>
      <c r="K44" s="15"/>
    </row>
    <row r="45" spans="1:11" ht="15">
      <c r="A45" s="8"/>
      <c r="F45" s="15"/>
      <c r="H45" s="15"/>
      <c r="I45" s="15"/>
      <c r="J45" s="15"/>
      <c r="K45" s="15"/>
    </row>
    <row r="46" spans="1:11" ht="15">
      <c r="A46" s="8"/>
      <c r="F46" s="15"/>
      <c r="H46" s="15"/>
      <c r="I46" s="15"/>
      <c r="J46" s="15"/>
      <c r="K46" s="15"/>
    </row>
    <row r="47" spans="1:11" ht="15">
      <c r="A47" s="8"/>
      <c r="F47" s="15"/>
      <c r="H47" s="15"/>
      <c r="I47" s="15"/>
      <c r="J47" s="15"/>
      <c r="K47" s="15"/>
    </row>
    <row r="48" spans="1:11" ht="15">
      <c r="A48" s="8"/>
      <c r="F48" s="15"/>
      <c r="H48" s="15"/>
      <c r="I48" s="15"/>
      <c r="J48" s="15"/>
      <c r="K48" s="15"/>
    </row>
    <row r="49" spans="1:11" ht="15">
      <c r="A49" s="8"/>
      <c r="F49" s="15"/>
      <c r="H49" s="15"/>
      <c r="I49" s="15"/>
      <c r="J49" s="15"/>
      <c r="K49" s="15"/>
    </row>
    <row r="50" spans="1:11" ht="15">
      <c r="A50" s="8"/>
      <c r="F50" s="15"/>
      <c r="H50" s="15"/>
      <c r="I50" s="15"/>
      <c r="J50" s="15"/>
      <c r="K50" s="15"/>
    </row>
    <row r="51" spans="1:11" ht="15">
      <c r="A51" s="8"/>
      <c r="F51" s="15"/>
      <c r="H51" s="15"/>
      <c r="I51" s="15"/>
      <c r="J51" s="15"/>
      <c r="K51" s="15"/>
    </row>
    <row r="52" spans="1:11" ht="15">
      <c r="A52" s="8"/>
      <c r="F52" s="15"/>
      <c r="H52" s="15"/>
      <c r="I52" s="15"/>
      <c r="J52" s="15"/>
      <c r="K52" s="15"/>
    </row>
    <row r="53" spans="1:11" ht="15">
      <c r="A53" s="8"/>
      <c r="F53" s="15"/>
      <c r="H53" s="15"/>
      <c r="I53" s="15"/>
      <c r="J53" s="15"/>
      <c r="K53" s="15"/>
    </row>
    <row r="54" spans="1:11" ht="15">
      <c r="A54" s="8"/>
      <c r="F54" s="15"/>
      <c r="H54" s="15"/>
      <c r="I54" s="15"/>
      <c r="J54" s="15"/>
      <c r="K54" s="15"/>
    </row>
    <row r="55" spans="1:11" ht="15">
      <c r="A55" s="8"/>
      <c r="F55" s="15"/>
      <c r="H55" s="15"/>
      <c r="I55" s="15"/>
      <c r="J55" s="15"/>
      <c r="K55" s="15"/>
    </row>
    <row r="56" spans="1:11" ht="15">
      <c r="A56" s="8"/>
      <c r="F56" s="15"/>
      <c r="H56" s="15"/>
      <c r="I56" s="15"/>
      <c r="J56" s="15"/>
      <c r="K56" s="15"/>
    </row>
    <row r="57" spans="1:11" ht="15">
      <c r="A57" s="8"/>
      <c r="F57" s="15"/>
      <c r="H57" s="15"/>
      <c r="I57" s="15"/>
      <c r="J57" s="15"/>
      <c r="K57" s="15"/>
    </row>
    <row r="58" spans="1:11" ht="15">
      <c r="A58" s="8"/>
      <c r="F58" s="15"/>
      <c r="H58" s="15"/>
      <c r="I58" s="15"/>
      <c r="J58" s="15"/>
      <c r="K58" s="15"/>
    </row>
    <row r="59" spans="1:11" ht="15">
      <c r="A59" s="8"/>
      <c r="F59" s="15"/>
      <c r="H59" s="15"/>
      <c r="I59" s="15"/>
      <c r="J59" s="15"/>
      <c r="K59" s="15"/>
    </row>
    <row r="60" spans="1:11" ht="15">
      <c r="A60" s="8"/>
      <c r="F60" s="15"/>
      <c r="H60" s="15"/>
      <c r="I60" s="15"/>
      <c r="J60" s="15"/>
      <c r="K60" s="15"/>
    </row>
    <row r="61" spans="1:11" ht="15">
      <c r="A61" s="8"/>
      <c r="F61" s="15"/>
      <c r="H61" s="15"/>
      <c r="I61" s="15"/>
      <c r="J61" s="15"/>
      <c r="K61" s="15"/>
    </row>
    <row r="62" spans="1:11" ht="15">
      <c r="A62" s="8"/>
      <c r="F62" s="15"/>
      <c r="H62" s="15"/>
      <c r="I62" s="15"/>
      <c r="J62" s="15"/>
      <c r="K62" s="15"/>
    </row>
    <row r="63" spans="1:11" ht="15">
      <c r="A63" s="8"/>
      <c r="F63" s="15"/>
      <c r="H63" s="15"/>
      <c r="I63" s="15"/>
      <c r="J63" s="15"/>
      <c r="K63" s="15"/>
    </row>
    <row r="64" spans="1:11" ht="15">
      <c r="A64" s="8"/>
      <c r="F64" s="15"/>
      <c r="H64" s="15"/>
      <c r="I64" s="15"/>
      <c r="J64" s="15"/>
      <c r="K64" s="15"/>
    </row>
    <row r="65" spans="1:11" ht="15">
      <c r="A65" s="8"/>
      <c r="F65" s="15"/>
      <c r="H65" s="15"/>
      <c r="I65" s="15"/>
      <c r="J65" s="15"/>
      <c r="K65" s="15"/>
    </row>
    <row r="66" spans="1:11" ht="15">
      <c r="A66" s="8"/>
      <c r="F66" s="15"/>
      <c r="H66" s="15"/>
      <c r="I66" s="15"/>
      <c r="J66" s="15"/>
      <c r="K66" s="15"/>
    </row>
    <row r="67" spans="1:11" ht="15">
      <c r="A67" s="8"/>
      <c r="F67" s="15"/>
      <c r="H67" s="15"/>
      <c r="I67" s="15"/>
      <c r="J67" s="15"/>
      <c r="K67" s="15"/>
    </row>
    <row r="68" spans="1:11" ht="15">
      <c r="A68" s="8"/>
      <c r="F68" s="15"/>
      <c r="H68" s="15"/>
      <c r="I68" s="15"/>
      <c r="J68" s="15"/>
      <c r="K68" s="15"/>
    </row>
    <row r="69" spans="1:11" ht="15">
      <c r="A69" s="8"/>
      <c r="F69" s="15"/>
      <c r="H69" s="15"/>
      <c r="I69" s="15"/>
      <c r="J69" s="15"/>
      <c r="K69" s="15"/>
    </row>
    <row r="70" spans="1:11" ht="15">
      <c r="A70" s="8"/>
      <c r="F70" s="15"/>
      <c r="H70" s="15"/>
      <c r="I70" s="15"/>
      <c r="J70" s="15"/>
      <c r="K70" s="15"/>
    </row>
    <row r="71" spans="1:11" ht="15">
      <c r="A71" s="8"/>
      <c r="F71" s="15"/>
      <c r="H71" s="15"/>
      <c r="I71" s="15"/>
      <c r="J71" s="15"/>
      <c r="K71" s="15"/>
    </row>
    <row r="72" spans="1:11" ht="15">
      <c r="A72" s="8"/>
      <c r="F72" s="15"/>
      <c r="H72" s="15"/>
      <c r="I72" s="15"/>
      <c r="J72" s="15"/>
      <c r="K72" s="15"/>
    </row>
    <row r="73" spans="1:11" ht="15">
      <c r="A73" s="8"/>
      <c r="F73" s="15"/>
      <c r="H73" s="15"/>
      <c r="I73" s="15"/>
      <c r="J73" s="15"/>
      <c r="K73" s="15"/>
    </row>
    <row r="74" spans="1:11" ht="15">
      <c r="A74" s="8"/>
      <c r="F74" s="15"/>
      <c r="H74" s="15"/>
      <c r="I74" s="15"/>
      <c r="J74" s="15"/>
      <c r="K74" s="15"/>
    </row>
    <row r="75" spans="1:11" ht="15">
      <c r="A75" s="8"/>
      <c r="F75" s="15"/>
      <c r="H75" s="15"/>
      <c r="I75" s="15"/>
      <c r="J75" s="15"/>
      <c r="K75" s="15"/>
    </row>
    <row r="76" spans="1:11" ht="15">
      <c r="A76" s="8"/>
      <c r="F76" s="15"/>
      <c r="H76" s="15"/>
      <c r="I76" s="15"/>
      <c r="J76" s="15"/>
      <c r="K76" s="15"/>
    </row>
    <row r="77" spans="1:11" ht="15">
      <c r="A77" s="8"/>
      <c r="F77" s="15"/>
      <c r="H77" s="15"/>
      <c r="I77" s="15"/>
      <c r="J77" s="15"/>
      <c r="K77" s="15"/>
    </row>
    <row r="78" spans="1:11" ht="15">
      <c r="A78" s="8"/>
      <c r="F78" s="15"/>
      <c r="H78" s="15"/>
      <c r="I78" s="15"/>
      <c r="J78" s="15"/>
      <c r="K78" s="15"/>
    </row>
    <row r="79" spans="1:11" ht="15">
      <c r="A79" s="8"/>
      <c r="F79" s="15"/>
      <c r="H79" s="15"/>
      <c r="I79" s="15"/>
      <c r="J79" s="15"/>
      <c r="K79" s="15"/>
    </row>
    <row r="80" spans="1:11" ht="15">
      <c r="A80" s="8"/>
      <c r="F80" s="15"/>
      <c r="H80" s="15"/>
      <c r="I80" s="15"/>
      <c r="J80" s="15"/>
      <c r="K80" s="15"/>
    </row>
    <row r="81" spans="1:11" ht="15">
      <c r="A81" s="8"/>
      <c r="F81" s="15"/>
      <c r="H81" s="15"/>
      <c r="I81" s="15"/>
      <c r="J81" s="15"/>
      <c r="K81" s="15"/>
    </row>
    <row r="82" spans="1:11" ht="15">
      <c r="A82" s="8"/>
      <c r="F82" s="15"/>
      <c r="H82" s="15"/>
      <c r="I82" s="15"/>
      <c r="J82" s="15"/>
      <c r="K82" s="15"/>
    </row>
    <row r="83" spans="1:11" ht="15">
      <c r="A83" s="8"/>
      <c r="F83" s="15"/>
      <c r="H83" s="15"/>
      <c r="I83" s="15"/>
      <c r="J83" s="15"/>
      <c r="K83" s="15"/>
    </row>
    <row r="84" spans="1:11" ht="15">
      <c r="A84" s="8"/>
      <c r="F84" s="15"/>
      <c r="H84" s="15"/>
      <c r="I84" s="15"/>
      <c r="J84" s="15"/>
      <c r="K84" s="15"/>
    </row>
    <row r="85" spans="1:11" ht="15">
      <c r="A85" s="8"/>
      <c r="F85" s="15"/>
      <c r="H85" s="15"/>
      <c r="I85" s="15"/>
      <c r="J85" s="15"/>
      <c r="K85" s="15"/>
    </row>
    <row r="86" spans="1:11" ht="15">
      <c r="A86" s="8"/>
      <c r="F86" s="15"/>
      <c r="H86" s="15"/>
      <c r="I86" s="15"/>
      <c r="J86" s="15"/>
      <c r="K86" s="15"/>
    </row>
    <row r="87" spans="1:11" ht="15">
      <c r="A87" s="8"/>
      <c r="F87" s="15"/>
      <c r="H87" s="15"/>
      <c r="I87" s="15"/>
      <c r="J87" s="15"/>
      <c r="K87" s="15"/>
    </row>
    <row r="88" spans="1:11" ht="15">
      <c r="A88" s="8"/>
      <c r="F88" s="15"/>
      <c r="H88" s="15"/>
      <c r="I88" s="15"/>
      <c r="J88" s="15"/>
      <c r="K88" s="15"/>
    </row>
    <row r="89" spans="1:11" ht="15">
      <c r="A89" s="8"/>
      <c r="F89" s="15"/>
      <c r="H89" s="15"/>
      <c r="I89" s="15"/>
      <c r="J89" s="15"/>
      <c r="K89" s="15"/>
    </row>
    <row r="90" spans="1:11" ht="15">
      <c r="A90" s="8"/>
      <c r="F90" s="15"/>
      <c r="H90" s="15"/>
      <c r="I90" s="15"/>
      <c r="J90" s="15"/>
      <c r="K90" s="15"/>
    </row>
    <row r="91" spans="1:11" ht="15">
      <c r="A91" s="8"/>
      <c r="F91" s="15"/>
      <c r="H91" s="15"/>
      <c r="I91" s="15"/>
      <c r="J91" s="15"/>
      <c r="K91" s="15"/>
    </row>
    <row r="92" spans="1:11" ht="15">
      <c r="A92" s="8"/>
      <c r="F92" s="15"/>
      <c r="H92" s="15"/>
      <c r="I92" s="15"/>
      <c r="J92" s="15"/>
      <c r="K92" s="15"/>
    </row>
    <row r="93" spans="1:11" ht="15">
      <c r="A93" s="8"/>
      <c r="F93" s="15"/>
      <c r="H93" s="15"/>
      <c r="I93" s="15"/>
      <c r="J93" s="15"/>
      <c r="K93" s="15"/>
    </row>
    <row r="94" spans="1:11" ht="15">
      <c r="A94" s="8"/>
      <c r="F94" s="15"/>
      <c r="H94" s="15"/>
      <c r="I94" s="15"/>
      <c r="J94" s="15"/>
      <c r="K94" s="15"/>
    </row>
    <row r="95" spans="1:11" ht="15">
      <c r="A95" s="8"/>
      <c r="F95" s="15"/>
      <c r="H95" s="15"/>
      <c r="I95" s="15"/>
      <c r="J95" s="15"/>
      <c r="K95" s="15"/>
    </row>
    <row r="96" spans="1:11" ht="15">
      <c r="A96" s="8"/>
      <c r="F96" s="15"/>
      <c r="H96" s="15"/>
      <c r="I96" s="15"/>
      <c r="J96" s="15"/>
      <c r="K96" s="15"/>
    </row>
    <row r="97" spans="1:11" ht="15">
      <c r="A97" s="8"/>
      <c r="F97" s="15"/>
      <c r="H97" s="15"/>
      <c r="I97" s="15"/>
      <c r="J97" s="15"/>
      <c r="K97" s="15"/>
    </row>
    <row r="98" spans="1:11" ht="15">
      <c r="A98" s="8"/>
      <c r="F98" s="15"/>
      <c r="H98" s="15"/>
      <c r="I98" s="15"/>
      <c r="J98" s="15"/>
      <c r="K98" s="15"/>
    </row>
    <row r="99" spans="1:11" ht="15">
      <c r="A99" s="8"/>
      <c r="F99" s="15"/>
      <c r="H99" s="15"/>
      <c r="I99" s="15"/>
      <c r="J99" s="15"/>
      <c r="K99" s="15"/>
    </row>
  </sheetData>
  <sheetProtection/>
  <mergeCells count="14">
    <mergeCell ref="A2:D2"/>
    <mergeCell ref="E2:I2"/>
    <mergeCell ref="J2:O2"/>
    <mergeCell ref="Q2:R2"/>
    <mergeCell ref="O1:R1"/>
    <mergeCell ref="A1:I1"/>
    <mergeCell ref="T6:W7"/>
    <mergeCell ref="T8:W9"/>
    <mergeCell ref="A38:R38"/>
    <mergeCell ref="T26:T28"/>
    <mergeCell ref="U26:U27"/>
    <mergeCell ref="V26:V27"/>
    <mergeCell ref="A3:I3"/>
    <mergeCell ref="J3:O3"/>
  </mergeCells>
  <conditionalFormatting sqref="H39:K65536 H4:K37">
    <cfRule type="containsErrors" priority="204" dxfId="3">
      <formula>ISERROR(H4)</formula>
    </cfRule>
  </conditionalFormatting>
  <conditionalFormatting sqref="Q39:R65536 Q4:R37">
    <cfRule type="cellIs" priority="48" dxfId="4" operator="equal" stopIfTrue="1">
      <formula>0</formula>
    </cfRule>
  </conditionalFormatting>
  <conditionalFormatting sqref="A3:R37">
    <cfRule type="containsErrors" priority="46" dxfId="4" stopIfTrue="1">
      <formula>ISERROR(A3)</formula>
    </cfRule>
  </conditionalFormatting>
  <dataValidations count="3">
    <dataValidation type="list" allowBlank="1" showInputMessage="1" showErrorMessage="1" sqref="P6:P37">
      <formula1>$AJ$4:$AJ$10</formula1>
    </dataValidation>
    <dataValidation type="list" allowBlank="1" showInputMessage="1" showErrorMessage="1" sqref="D6:D37">
      <formula1>$AL$6:$AL$7</formula1>
    </dataValidation>
    <dataValidation type="list" allowBlank="1" showInputMessage="1" showErrorMessage="1" sqref="G6:G37">
      <formula1>$AM$6:$AM$20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7" ht="15">
      <c r="A1" s="29" t="s">
        <v>49</v>
      </c>
      <c r="B1" s="29" t="s">
        <v>77</v>
      </c>
      <c r="C1" s="29" t="s">
        <v>78</v>
      </c>
      <c r="E1" s="77"/>
      <c r="F1" s="77"/>
      <c r="G1" s="77"/>
    </row>
    <row r="2" spans="1:7" ht="15">
      <c r="A2" s="29">
        <v>0</v>
      </c>
      <c r="B2" s="29">
        <v>0</v>
      </c>
      <c r="C2" s="29">
        <v>0</v>
      </c>
      <c r="E2" s="78"/>
      <c r="F2" s="78"/>
      <c r="G2" s="78"/>
    </row>
    <row r="3" spans="1:7" ht="15">
      <c r="A3" s="29">
        <v>1</v>
      </c>
      <c r="B3" s="29">
        <v>55</v>
      </c>
      <c r="C3" s="29">
        <v>65</v>
      </c>
      <c r="E3" s="76">
        <v>55</v>
      </c>
      <c r="F3" s="76">
        <v>65</v>
      </c>
      <c r="G3" s="78"/>
    </row>
    <row r="4" spans="1:7" ht="15">
      <c r="A4" s="29">
        <v>2</v>
      </c>
      <c r="B4" s="29">
        <f aca="true" t="shared" si="0" ref="B4:C8">B3+E4</f>
        <v>100</v>
      </c>
      <c r="C4" s="29">
        <f t="shared" si="0"/>
        <v>120</v>
      </c>
      <c r="E4" s="78">
        <v>45</v>
      </c>
      <c r="F4" s="76">
        <v>55</v>
      </c>
      <c r="G4" s="78"/>
    </row>
    <row r="5" spans="1:7" ht="15">
      <c r="A5" s="29">
        <v>3</v>
      </c>
      <c r="B5" s="29">
        <f t="shared" si="0"/>
        <v>135</v>
      </c>
      <c r="C5" s="29">
        <f t="shared" si="0"/>
        <v>165</v>
      </c>
      <c r="E5" s="76">
        <v>35</v>
      </c>
      <c r="F5" s="76">
        <v>45</v>
      </c>
      <c r="G5" s="78"/>
    </row>
    <row r="6" spans="1:7" ht="15">
      <c r="A6" s="29">
        <v>4</v>
      </c>
      <c r="B6" s="29">
        <f t="shared" si="0"/>
        <v>170</v>
      </c>
      <c r="C6" s="29">
        <f t="shared" si="0"/>
        <v>210</v>
      </c>
      <c r="E6" s="76">
        <v>35</v>
      </c>
      <c r="F6" s="76">
        <v>45</v>
      </c>
      <c r="G6" s="78"/>
    </row>
    <row r="7" spans="1:7" ht="15">
      <c r="A7" s="29">
        <v>5</v>
      </c>
      <c r="B7" s="29">
        <f t="shared" si="0"/>
        <v>205</v>
      </c>
      <c r="C7" s="29">
        <f t="shared" si="0"/>
        <v>255</v>
      </c>
      <c r="E7" s="76">
        <v>35</v>
      </c>
      <c r="F7" s="76">
        <v>45</v>
      </c>
      <c r="G7" s="78"/>
    </row>
    <row r="8" spans="1:7" ht="15">
      <c r="A8" s="29">
        <v>6</v>
      </c>
      <c r="B8" s="29">
        <f t="shared" si="0"/>
        <v>240</v>
      </c>
      <c r="C8" s="29">
        <f t="shared" si="0"/>
        <v>300</v>
      </c>
      <c r="E8" s="76">
        <v>35</v>
      </c>
      <c r="F8" s="76">
        <v>45</v>
      </c>
      <c r="G8" s="78"/>
    </row>
    <row r="9" spans="5:7" ht="15">
      <c r="E9" s="78"/>
      <c r="F9" s="78"/>
      <c r="G9" s="78"/>
    </row>
    <row r="10" spans="5:7" ht="15">
      <c r="E10" s="78"/>
      <c r="F10" s="78"/>
      <c r="G10" s="78"/>
    </row>
    <row r="11" spans="5:7" ht="15">
      <c r="E11" s="78"/>
      <c r="F11" s="78"/>
      <c r="G11" s="78"/>
    </row>
    <row r="12" spans="5:7" ht="15">
      <c r="E12" s="77"/>
      <c r="F12" s="77"/>
      <c r="G12" s="77"/>
    </row>
    <row r="13" spans="5:7" ht="15">
      <c r="E13" s="77"/>
      <c r="F13" s="77"/>
      <c r="G13" s="77"/>
    </row>
    <row r="14" spans="5:7" ht="15">
      <c r="E14" s="77"/>
      <c r="F14" s="77"/>
      <c r="G14" s="77"/>
    </row>
  </sheetData>
  <sheetProtection password="9F90" sheet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1">
      <selection activeCell="G13" sqref="G13"/>
    </sheetView>
  </sheetViews>
  <sheetFormatPr defaultColWidth="9.140625" defaultRowHeight="15"/>
  <cols>
    <col min="9" max="9" width="11.28125" style="0" customWidth="1"/>
  </cols>
  <sheetData>
    <row r="1" spans="1:4" ht="15">
      <c r="A1" t="s">
        <v>1</v>
      </c>
      <c r="B1" t="s">
        <v>2</v>
      </c>
      <c r="C1" t="s">
        <v>3</v>
      </c>
      <c r="D1" t="s">
        <v>2</v>
      </c>
    </row>
    <row r="2" spans="1:8" ht="15">
      <c r="A2" s="2">
        <v>7</v>
      </c>
      <c r="B2" s="2"/>
      <c r="C2" s="2" t="s">
        <v>4</v>
      </c>
      <c r="D2" s="2"/>
      <c r="E2" s="2"/>
      <c r="F2" s="2"/>
      <c r="G2" s="2"/>
      <c r="H2" s="2"/>
    </row>
    <row r="3" spans="1:8" ht="15">
      <c r="A3" s="2">
        <v>8</v>
      </c>
      <c r="B3" s="2"/>
      <c r="C3" s="2" t="s">
        <v>4</v>
      </c>
      <c r="D3" s="2"/>
      <c r="E3" s="2"/>
      <c r="F3" s="2"/>
      <c r="G3" s="2"/>
      <c r="H3" s="2"/>
    </row>
    <row r="4" spans="1:8" ht="15">
      <c r="A4" s="2">
        <v>9</v>
      </c>
      <c r="B4" s="2"/>
      <c r="C4" s="2" t="s">
        <v>4</v>
      </c>
      <c r="D4" s="2"/>
      <c r="E4" s="2"/>
      <c r="F4" s="2"/>
      <c r="G4" s="2"/>
      <c r="H4" s="2"/>
    </row>
    <row r="5" spans="1:8" ht="15">
      <c r="A5" s="2">
        <v>10</v>
      </c>
      <c r="B5" s="2"/>
      <c r="C5" s="2" t="s">
        <v>4</v>
      </c>
      <c r="D5" s="2"/>
      <c r="E5" s="2"/>
      <c r="F5" s="2"/>
      <c r="G5" s="2"/>
      <c r="H5" s="2"/>
    </row>
    <row r="6" spans="1:8" ht="15">
      <c r="A6" s="2">
        <v>11</v>
      </c>
      <c r="B6" s="2"/>
      <c r="C6" s="2" t="s">
        <v>4</v>
      </c>
      <c r="D6" s="2"/>
      <c r="E6" s="2"/>
      <c r="F6" s="2"/>
      <c r="G6" s="2"/>
      <c r="H6" s="2"/>
    </row>
    <row r="7" spans="1:8" ht="15">
      <c r="A7" s="2">
        <v>12</v>
      </c>
      <c r="B7" s="2"/>
      <c r="C7" s="2" t="s">
        <v>4</v>
      </c>
      <c r="D7" s="2"/>
      <c r="E7" s="2"/>
      <c r="F7" s="2"/>
      <c r="G7" s="2"/>
      <c r="H7" s="2"/>
    </row>
    <row r="8" spans="1:9" ht="15">
      <c r="A8">
        <v>13</v>
      </c>
      <c r="C8" t="s">
        <v>4</v>
      </c>
      <c r="D8" t="s">
        <v>79</v>
      </c>
      <c r="I8" s="1"/>
    </row>
    <row r="9" spans="1:4" ht="15">
      <c r="A9">
        <v>14</v>
      </c>
      <c r="C9" t="s">
        <v>4</v>
      </c>
      <c r="D9" t="s">
        <v>79</v>
      </c>
    </row>
    <row r="10" spans="1:4" ht="15">
      <c r="A10">
        <v>15</v>
      </c>
      <c r="C10" t="s">
        <v>4</v>
      </c>
      <c r="D10" t="s">
        <v>79</v>
      </c>
    </row>
    <row r="11" spans="1:4" ht="15">
      <c r="A11">
        <v>16</v>
      </c>
      <c r="B11" t="s">
        <v>80</v>
      </c>
      <c r="C11" t="s">
        <v>5</v>
      </c>
      <c r="D11" t="s">
        <v>80</v>
      </c>
    </row>
    <row r="12" spans="1:4" ht="15">
      <c r="A12">
        <v>17</v>
      </c>
      <c r="B12" t="s">
        <v>80</v>
      </c>
      <c r="C12" t="s">
        <v>5</v>
      </c>
      <c r="D12" t="s">
        <v>80</v>
      </c>
    </row>
    <row r="13" spans="1:4" ht="15">
      <c r="A13">
        <v>18</v>
      </c>
      <c r="B13" t="s">
        <v>81</v>
      </c>
      <c r="C13" t="s">
        <v>6</v>
      </c>
      <c r="D13" t="s">
        <v>81</v>
      </c>
    </row>
    <row r="14" spans="1:4" ht="15">
      <c r="A14">
        <v>19</v>
      </c>
      <c r="B14" t="s">
        <v>81</v>
      </c>
      <c r="C14" t="s">
        <v>6</v>
      </c>
      <c r="D14" t="s">
        <v>81</v>
      </c>
    </row>
    <row r="15" spans="1:4" ht="15">
      <c r="A15">
        <v>20</v>
      </c>
      <c r="B15" t="s">
        <v>8</v>
      </c>
      <c r="C15" t="s">
        <v>7</v>
      </c>
      <c r="D15" t="s">
        <v>8</v>
      </c>
    </row>
    <row r="16" spans="1:4" ht="15">
      <c r="A16">
        <v>21</v>
      </c>
      <c r="B16" t="s">
        <v>8</v>
      </c>
      <c r="C16" t="s">
        <v>7</v>
      </c>
      <c r="D16" t="s">
        <v>8</v>
      </c>
    </row>
    <row r="17" spans="1:4" ht="15">
      <c r="A17">
        <v>22</v>
      </c>
      <c r="B17" t="s">
        <v>8</v>
      </c>
      <c r="C17" t="s">
        <v>7</v>
      </c>
      <c r="D17" t="s">
        <v>8</v>
      </c>
    </row>
    <row r="18" spans="1:4" ht="15">
      <c r="A18">
        <v>23</v>
      </c>
      <c r="B18" t="s">
        <v>8</v>
      </c>
      <c r="C18" t="s">
        <v>7</v>
      </c>
      <c r="D18" t="s">
        <v>8</v>
      </c>
    </row>
    <row r="19" spans="1:4" ht="15">
      <c r="A19">
        <v>24</v>
      </c>
      <c r="B19" t="s">
        <v>9</v>
      </c>
      <c r="C19" t="s">
        <v>0</v>
      </c>
      <c r="D19" t="s">
        <v>9</v>
      </c>
    </row>
    <row r="20" spans="1:4" ht="15">
      <c r="A20">
        <v>25</v>
      </c>
      <c r="B20" t="s">
        <v>9</v>
      </c>
      <c r="C20" t="s">
        <v>0</v>
      </c>
      <c r="D20" t="s">
        <v>9</v>
      </c>
    </row>
    <row r="21" spans="1:4" ht="15">
      <c r="A21">
        <v>26</v>
      </c>
      <c r="B21" t="s">
        <v>9</v>
      </c>
      <c r="C21" t="s">
        <v>0</v>
      </c>
      <c r="D21" t="s">
        <v>9</v>
      </c>
    </row>
    <row r="22" spans="1:4" ht="15">
      <c r="A22">
        <v>27</v>
      </c>
      <c r="B22" t="s">
        <v>9</v>
      </c>
      <c r="C22" t="s">
        <v>0</v>
      </c>
      <c r="D22" t="s">
        <v>9</v>
      </c>
    </row>
    <row r="23" spans="1:4" ht="15">
      <c r="A23">
        <v>28</v>
      </c>
      <c r="B23" t="s">
        <v>9</v>
      </c>
      <c r="C23" t="s">
        <v>0</v>
      </c>
      <c r="D23" t="s">
        <v>9</v>
      </c>
    </row>
    <row r="24" spans="1:4" ht="15">
      <c r="A24">
        <v>29</v>
      </c>
      <c r="B24" t="s">
        <v>9</v>
      </c>
      <c r="C24" t="s">
        <v>0</v>
      </c>
      <c r="D24" t="s">
        <v>9</v>
      </c>
    </row>
    <row r="25" spans="1:4" ht="15">
      <c r="A25">
        <v>30</v>
      </c>
      <c r="B25" t="s">
        <v>9</v>
      </c>
      <c r="C25" t="s">
        <v>0</v>
      </c>
      <c r="D25" t="s">
        <v>9</v>
      </c>
    </row>
    <row r="26" spans="1:4" ht="15">
      <c r="A26">
        <v>31</v>
      </c>
      <c r="B26" t="s">
        <v>9</v>
      </c>
      <c r="C26" t="s">
        <v>0</v>
      </c>
      <c r="D26" t="s">
        <v>9</v>
      </c>
    </row>
    <row r="27" spans="1:4" ht="15">
      <c r="A27">
        <v>32</v>
      </c>
      <c r="B27" t="s">
        <v>9</v>
      </c>
      <c r="C27" t="s">
        <v>0</v>
      </c>
      <c r="D27" t="s">
        <v>9</v>
      </c>
    </row>
    <row r="28" spans="1:4" ht="15">
      <c r="A28">
        <v>33</v>
      </c>
      <c r="B28" t="s">
        <v>9</v>
      </c>
      <c r="C28" t="s">
        <v>0</v>
      </c>
      <c r="D28" t="s">
        <v>9</v>
      </c>
    </row>
    <row r="29" spans="1:4" ht="15">
      <c r="A29">
        <v>34</v>
      </c>
      <c r="B29" t="s">
        <v>9</v>
      </c>
      <c r="C29" t="s">
        <v>0</v>
      </c>
      <c r="D29" t="s">
        <v>9</v>
      </c>
    </row>
    <row r="30" spans="1:4" ht="15">
      <c r="A30">
        <v>35</v>
      </c>
      <c r="B30" t="s">
        <v>9</v>
      </c>
      <c r="C30" t="s">
        <v>0</v>
      </c>
      <c r="D30" t="s">
        <v>9</v>
      </c>
    </row>
    <row r="31" spans="1:4" ht="15">
      <c r="A31">
        <v>36</v>
      </c>
      <c r="B31" t="s">
        <v>9</v>
      </c>
      <c r="C31" t="s">
        <v>0</v>
      </c>
      <c r="D31" t="s">
        <v>9</v>
      </c>
    </row>
    <row r="32" spans="1:4" ht="15">
      <c r="A32">
        <v>37</v>
      </c>
      <c r="B32" t="s">
        <v>9</v>
      </c>
      <c r="C32" t="s">
        <v>0</v>
      </c>
      <c r="D32" t="s">
        <v>9</v>
      </c>
    </row>
    <row r="33" spans="1:4" ht="15">
      <c r="A33">
        <v>38</v>
      </c>
      <c r="B33" t="s">
        <v>9</v>
      </c>
      <c r="C33" t="s">
        <v>0</v>
      </c>
      <c r="D33" t="s">
        <v>9</v>
      </c>
    </row>
    <row r="34" spans="1:4" ht="15">
      <c r="A34">
        <v>39</v>
      </c>
      <c r="B34" t="s">
        <v>9</v>
      </c>
      <c r="C34" t="s">
        <v>0</v>
      </c>
      <c r="D34" t="s">
        <v>9</v>
      </c>
    </row>
    <row r="35" spans="1:4" ht="15">
      <c r="A35">
        <v>40</v>
      </c>
      <c r="B35" t="s">
        <v>82</v>
      </c>
      <c r="C35" t="s">
        <v>10</v>
      </c>
      <c r="D35" t="s">
        <v>82</v>
      </c>
    </row>
    <row r="36" spans="1:4" ht="15">
      <c r="A36">
        <v>41</v>
      </c>
      <c r="B36" t="s">
        <v>82</v>
      </c>
      <c r="C36" t="s">
        <v>10</v>
      </c>
      <c r="D36" t="s">
        <v>82</v>
      </c>
    </row>
    <row r="37" spans="1:4" ht="15">
      <c r="A37">
        <v>42</v>
      </c>
      <c r="B37" t="s">
        <v>82</v>
      </c>
      <c r="C37" t="s">
        <v>10</v>
      </c>
      <c r="D37" t="s">
        <v>82</v>
      </c>
    </row>
    <row r="38" spans="1:4" ht="15">
      <c r="A38">
        <v>43</v>
      </c>
      <c r="B38" t="s">
        <v>82</v>
      </c>
      <c r="C38" t="s">
        <v>10</v>
      </c>
      <c r="D38" t="s">
        <v>82</v>
      </c>
    </row>
    <row r="39" spans="1:16" ht="15">
      <c r="A39">
        <v>44</v>
      </c>
      <c r="B39" t="s">
        <v>82</v>
      </c>
      <c r="C39" t="s">
        <v>10</v>
      </c>
      <c r="D39" t="s">
        <v>82</v>
      </c>
      <c r="P39" t="s">
        <v>20</v>
      </c>
    </row>
    <row r="40" spans="1:4" ht="15">
      <c r="A40">
        <v>45</v>
      </c>
      <c r="B40" t="s">
        <v>83</v>
      </c>
      <c r="C40" t="s">
        <v>11</v>
      </c>
      <c r="D40" t="s">
        <v>83</v>
      </c>
    </row>
    <row r="41" spans="1:4" ht="15">
      <c r="A41">
        <v>46</v>
      </c>
      <c r="B41" t="s">
        <v>83</v>
      </c>
      <c r="C41" t="s">
        <v>11</v>
      </c>
      <c r="D41" t="s">
        <v>83</v>
      </c>
    </row>
    <row r="42" spans="1:4" ht="15">
      <c r="A42">
        <v>47</v>
      </c>
      <c r="B42" t="s">
        <v>83</v>
      </c>
      <c r="C42" t="s">
        <v>11</v>
      </c>
      <c r="D42" t="s">
        <v>83</v>
      </c>
    </row>
    <row r="43" spans="1:4" ht="15">
      <c r="A43">
        <v>48</v>
      </c>
      <c r="B43" t="s">
        <v>83</v>
      </c>
      <c r="C43" t="s">
        <v>11</v>
      </c>
      <c r="D43" t="s">
        <v>83</v>
      </c>
    </row>
    <row r="44" spans="1:4" ht="15">
      <c r="A44">
        <v>49</v>
      </c>
      <c r="B44" t="s">
        <v>83</v>
      </c>
      <c r="C44" t="s">
        <v>11</v>
      </c>
      <c r="D44" t="s">
        <v>83</v>
      </c>
    </row>
    <row r="45" spans="1:4" ht="15">
      <c r="A45">
        <v>50</v>
      </c>
      <c r="B45" t="s">
        <v>84</v>
      </c>
      <c r="C45" t="s">
        <v>12</v>
      </c>
      <c r="D45" t="s">
        <v>84</v>
      </c>
    </row>
    <row r="46" spans="1:4" ht="15">
      <c r="A46">
        <v>51</v>
      </c>
      <c r="B46" t="s">
        <v>84</v>
      </c>
      <c r="C46" t="s">
        <v>12</v>
      </c>
      <c r="D46" t="s">
        <v>84</v>
      </c>
    </row>
    <row r="47" spans="1:4" ht="15">
      <c r="A47">
        <v>52</v>
      </c>
      <c r="B47" t="s">
        <v>84</v>
      </c>
      <c r="C47" t="s">
        <v>12</v>
      </c>
      <c r="D47" t="s">
        <v>84</v>
      </c>
    </row>
    <row r="48" spans="1:4" ht="15">
      <c r="A48">
        <v>53</v>
      </c>
      <c r="B48" t="s">
        <v>84</v>
      </c>
      <c r="C48" t="s">
        <v>12</v>
      </c>
      <c r="D48" t="s">
        <v>84</v>
      </c>
    </row>
    <row r="49" spans="1:4" ht="15">
      <c r="A49">
        <v>54</v>
      </c>
      <c r="B49" t="s">
        <v>84</v>
      </c>
      <c r="C49" t="s">
        <v>12</v>
      </c>
      <c r="D49" t="s">
        <v>84</v>
      </c>
    </row>
    <row r="50" spans="1:4" ht="15">
      <c r="A50">
        <v>55</v>
      </c>
      <c r="B50" t="s">
        <v>85</v>
      </c>
      <c r="C50" t="s">
        <v>13</v>
      </c>
      <c r="D50" t="s">
        <v>85</v>
      </c>
    </row>
    <row r="51" spans="1:4" ht="15">
      <c r="A51">
        <v>56</v>
      </c>
      <c r="B51" t="s">
        <v>85</v>
      </c>
      <c r="C51" t="s">
        <v>13</v>
      </c>
      <c r="D51" t="s">
        <v>85</v>
      </c>
    </row>
    <row r="52" spans="1:4" ht="15">
      <c r="A52">
        <v>57</v>
      </c>
      <c r="B52" t="s">
        <v>85</v>
      </c>
      <c r="C52" t="s">
        <v>13</v>
      </c>
      <c r="D52" t="s">
        <v>85</v>
      </c>
    </row>
    <row r="53" spans="1:4" ht="15">
      <c r="A53">
        <v>58</v>
      </c>
      <c r="B53" t="s">
        <v>85</v>
      </c>
      <c r="C53" t="s">
        <v>13</v>
      </c>
      <c r="D53" t="s">
        <v>85</v>
      </c>
    </row>
    <row r="54" spans="1:4" ht="15">
      <c r="A54">
        <v>59</v>
      </c>
      <c r="B54" t="s">
        <v>85</v>
      </c>
      <c r="C54" t="s">
        <v>13</v>
      </c>
      <c r="D54" t="s">
        <v>85</v>
      </c>
    </row>
    <row r="55" spans="1:4" ht="15">
      <c r="A55">
        <v>60</v>
      </c>
      <c r="B55" t="s">
        <v>86</v>
      </c>
      <c r="C55" t="s">
        <v>14</v>
      </c>
      <c r="D55" t="s">
        <v>86</v>
      </c>
    </row>
    <row r="56" spans="1:4" ht="15">
      <c r="A56">
        <v>61</v>
      </c>
      <c r="B56" t="s">
        <v>86</v>
      </c>
      <c r="C56" t="s">
        <v>14</v>
      </c>
      <c r="D56" t="s">
        <v>86</v>
      </c>
    </row>
    <row r="57" spans="1:4" ht="15">
      <c r="A57">
        <v>62</v>
      </c>
      <c r="B57" t="s">
        <v>86</v>
      </c>
      <c r="C57" t="s">
        <v>14</v>
      </c>
      <c r="D57" t="s">
        <v>86</v>
      </c>
    </row>
    <row r="58" spans="1:4" ht="15">
      <c r="A58">
        <v>63</v>
      </c>
      <c r="B58" t="s">
        <v>86</v>
      </c>
      <c r="C58" t="s">
        <v>14</v>
      </c>
      <c r="D58" t="s">
        <v>86</v>
      </c>
    </row>
    <row r="59" spans="1:4" ht="15">
      <c r="A59">
        <v>64</v>
      </c>
      <c r="B59" t="s">
        <v>86</v>
      </c>
      <c r="C59" t="s">
        <v>14</v>
      </c>
      <c r="D59" t="s">
        <v>86</v>
      </c>
    </row>
    <row r="60" spans="1:4" ht="15">
      <c r="A60">
        <v>65</v>
      </c>
      <c r="B60" t="s">
        <v>87</v>
      </c>
      <c r="C60" t="s">
        <v>15</v>
      </c>
      <c r="D60" t="s">
        <v>87</v>
      </c>
    </row>
    <row r="61" spans="1:4" ht="15">
      <c r="A61">
        <v>66</v>
      </c>
      <c r="B61" t="s">
        <v>87</v>
      </c>
      <c r="C61" t="s">
        <v>15</v>
      </c>
      <c r="D61" t="s">
        <v>87</v>
      </c>
    </row>
    <row r="62" spans="1:4" ht="15">
      <c r="A62">
        <v>67</v>
      </c>
      <c r="B62" t="s">
        <v>87</v>
      </c>
      <c r="C62" t="s">
        <v>15</v>
      </c>
      <c r="D62" t="s">
        <v>87</v>
      </c>
    </row>
    <row r="63" spans="1:4" ht="15">
      <c r="A63">
        <v>68</v>
      </c>
      <c r="B63" t="s">
        <v>87</v>
      </c>
      <c r="C63" t="s">
        <v>15</v>
      </c>
      <c r="D63" t="s">
        <v>87</v>
      </c>
    </row>
    <row r="64" spans="1:4" ht="15">
      <c r="A64">
        <v>69</v>
      </c>
      <c r="B64" t="s">
        <v>87</v>
      </c>
      <c r="C64" t="s">
        <v>15</v>
      </c>
      <c r="D64" t="s">
        <v>87</v>
      </c>
    </row>
    <row r="65" spans="1:4" ht="15">
      <c r="A65">
        <v>70</v>
      </c>
      <c r="B65" t="s">
        <v>88</v>
      </c>
      <c r="C65" t="s">
        <v>16</v>
      </c>
      <c r="D65" t="s">
        <v>88</v>
      </c>
    </row>
    <row r="66" spans="1:4" ht="15">
      <c r="A66">
        <v>71</v>
      </c>
      <c r="B66" t="s">
        <v>88</v>
      </c>
      <c r="C66" t="s">
        <v>16</v>
      </c>
      <c r="D66" t="s">
        <v>88</v>
      </c>
    </row>
    <row r="67" spans="1:4" ht="15">
      <c r="A67">
        <v>72</v>
      </c>
      <c r="B67" t="s">
        <v>88</v>
      </c>
      <c r="C67" t="s">
        <v>16</v>
      </c>
      <c r="D67" t="s">
        <v>88</v>
      </c>
    </row>
    <row r="68" spans="1:4" ht="15">
      <c r="A68">
        <v>73</v>
      </c>
      <c r="B68" t="s">
        <v>88</v>
      </c>
      <c r="C68" t="s">
        <v>16</v>
      </c>
      <c r="D68" t="s">
        <v>88</v>
      </c>
    </row>
    <row r="69" spans="1:4" ht="15">
      <c r="A69">
        <v>74</v>
      </c>
      <c r="B69" t="s">
        <v>88</v>
      </c>
      <c r="C69" t="s">
        <v>16</v>
      </c>
      <c r="D69" t="s">
        <v>88</v>
      </c>
    </row>
    <row r="70" spans="1:4" ht="15">
      <c r="A70">
        <v>75</v>
      </c>
      <c r="B70" t="s">
        <v>89</v>
      </c>
      <c r="C70" t="s">
        <v>17</v>
      </c>
      <c r="D70" t="s">
        <v>89</v>
      </c>
    </row>
    <row r="71" spans="1:4" ht="15">
      <c r="A71">
        <v>76</v>
      </c>
      <c r="B71" t="s">
        <v>89</v>
      </c>
      <c r="C71" t="s">
        <v>17</v>
      </c>
      <c r="D71" t="s">
        <v>89</v>
      </c>
    </row>
    <row r="72" spans="1:4" ht="15">
      <c r="A72">
        <v>77</v>
      </c>
      <c r="B72" t="s">
        <v>89</v>
      </c>
      <c r="C72" t="s">
        <v>17</v>
      </c>
      <c r="D72" t="s">
        <v>89</v>
      </c>
    </row>
    <row r="73" spans="1:4" ht="15">
      <c r="A73">
        <v>78</v>
      </c>
      <c r="B73" t="s">
        <v>89</v>
      </c>
      <c r="C73" t="s">
        <v>17</v>
      </c>
      <c r="D73" t="s">
        <v>89</v>
      </c>
    </row>
    <row r="74" spans="1:4" ht="15">
      <c r="A74">
        <v>79</v>
      </c>
      <c r="B74" t="s">
        <v>89</v>
      </c>
      <c r="C74" t="s">
        <v>17</v>
      </c>
      <c r="D74" t="s">
        <v>89</v>
      </c>
    </row>
    <row r="75" spans="1:4" ht="15">
      <c r="A75">
        <v>80</v>
      </c>
      <c r="B75" t="s">
        <v>90</v>
      </c>
      <c r="C75" t="s">
        <v>18</v>
      </c>
      <c r="D75" t="s">
        <v>19</v>
      </c>
    </row>
    <row r="76" spans="1:4" ht="15">
      <c r="A76">
        <v>81</v>
      </c>
      <c r="B76" t="s">
        <v>90</v>
      </c>
      <c r="C76" t="s">
        <v>18</v>
      </c>
      <c r="D76" t="s">
        <v>21</v>
      </c>
    </row>
    <row r="77" spans="1:4" ht="15">
      <c r="A77">
        <v>82</v>
      </c>
      <c r="B77" t="s">
        <v>90</v>
      </c>
      <c r="C77" t="s">
        <v>18</v>
      </c>
      <c r="D77" t="s">
        <v>22</v>
      </c>
    </row>
    <row r="78" spans="1:4" ht="15">
      <c r="A78">
        <v>83</v>
      </c>
      <c r="B78" t="s">
        <v>90</v>
      </c>
      <c r="C78" t="s">
        <v>18</v>
      </c>
      <c r="D78" t="s">
        <v>23</v>
      </c>
    </row>
    <row r="79" spans="1:4" ht="15">
      <c r="A79">
        <v>84</v>
      </c>
      <c r="B79" t="s">
        <v>90</v>
      </c>
      <c r="C79" t="s">
        <v>18</v>
      </c>
      <c r="D79" t="s">
        <v>24</v>
      </c>
    </row>
    <row r="80" spans="1:4" ht="15">
      <c r="A80">
        <v>85</v>
      </c>
      <c r="B80" t="s">
        <v>18</v>
      </c>
      <c r="C80" t="s">
        <v>18</v>
      </c>
      <c r="D80" t="s">
        <v>25</v>
      </c>
    </row>
    <row r="81" spans="1:4" ht="15">
      <c r="A81">
        <v>86</v>
      </c>
      <c r="B81" t="s">
        <v>18</v>
      </c>
      <c r="C81" t="s">
        <v>18</v>
      </c>
      <c r="D81" t="s">
        <v>26</v>
      </c>
    </row>
    <row r="82" spans="1:4" ht="15">
      <c r="A82">
        <v>87</v>
      </c>
      <c r="B82" t="s">
        <v>18</v>
      </c>
      <c r="C82" t="s">
        <v>18</v>
      </c>
      <c r="D82" t="s">
        <v>27</v>
      </c>
    </row>
    <row r="83" spans="1:4" ht="15">
      <c r="A83">
        <v>88</v>
      </c>
      <c r="B83" t="s">
        <v>18</v>
      </c>
      <c r="C83" t="s">
        <v>18</v>
      </c>
      <c r="D83" t="s">
        <v>28</v>
      </c>
    </row>
    <row r="84" spans="1:4" ht="15">
      <c r="A84">
        <v>89</v>
      </c>
      <c r="B84" t="s">
        <v>18</v>
      </c>
      <c r="C84" t="s">
        <v>18</v>
      </c>
      <c r="D84" t="s">
        <v>29</v>
      </c>
    </row>
    <row r="85" spans="1:4" ht="15">
      <c r="A85">
        <v>90</v>
      </c>
      <c r="B85" t="s">
        <v>18</v>
      </c>
      <c r="C85" t="s">
        <v>18</v>
      </c>
      <c r="D85" t="s">
        <v>30</v>
      </c>
    </row>
    <row r="86" spans="1:3" ht="15">
      <c r="A86" t="s">
        <v>33</v>
      </c>
      <c r="B86" t="s">
        <v>33</v>
      </c>
      <c r="C86" t="s">
        <v>33</v>
      </c>
    </row>
  </sheetData>
  <sheetProtection selectLockedCells="1" selectUnlockedCell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7"/>
  <sheetViews>
    <sheetView zoomScalePageLayoutView="0" workbookViewId="0" topLeftCell="A1">
      <selection activeCell="I44" sqref="I44"/>
    </sheetView>
  </sheetViews>
  <sheetFormatPr defaultColWidth="9.140625" defaultRowHeight="15"/>
  <cols>
    <col min="1" max="1" width="8.8515625" style="6" bestFit="1" customWidth="1"/>
  </cols>
  <sheetData>
    <row r="2" ht="15">
      <c r="A2" s="4">
        <v>44</v>
      </c>
    </row>
    <row r="3" ht="15">
      <c r="A3" s="4">
        <v>48</v>
      </c>
    </row>
    <row r="4" ht="15">
      <c r="A4" s="4">
        <v>52</v>
      </c>
    </row>
    <row r="5" ht="15">
      <c r="A5" s="4">
        <v>56</v>
      </c>
    </row>
    <row r="6" ht="15">
      <c r="A6" s="4">
        <v>60</v>
      </c>
    </row>
    <row r="7" ht="15">
      <c r="A7" s="4">
        <v>67.5</v>
      </c>
    </row>
    <row r="8" ht="15">
      <c r="A8" s="4">
        <v>75</v>
      </c>
    </row>
    <row r="9" ht="15">
      <c r="A9" s="4">
        <v>82.5</v>
      </c>
    </row>
    <row r="10" ht="15">
      <c r="A10" s="4">
        <v>90</v>
      </c>
    </row>
    <row r="11" ht="15">
      <c r="A11" s="5" t="s">
        <v>31</v>
      </c>
    </row>
    <row r="12" ht="15">
      <c r="A12" s="4">
        <v>100</v>
      </c>
    </row>
    <row r="13" ht="15">
      <c r="A13" s="4">
        <v>110</v>
      </c>
    </row>
    <row r="14" ht="15">
      <c r="A14" s="4">
        <v>125</v>
      </c>
    </row>
    <row r="15" ht="15">
      <c r="A15" s="4">
        <v>140</v>
      </c>
    </row>
    <row r="16" ht="15">
      <c r="A16" s="5" t="s">
        <v>32</v>
      </c>
    </row>
    <row r="17" ht="15">
      <c r="A17" s="4" t="s">
        <v>33</v>
      </c>
    </row>
    <row r="18" ht="15">
      <c r="A18" s="4"/>
    </row>
    <row r="19" ht="15">
      <c r="A19" s="4"/>
    </row>
    <row r="20" ht="15">
      <c r="A20" s="4" t="s">
        <v>60</v>
      </c>
    </row>
    <row r="21" ht="15">
      <c r="A21" s="4" t="s">
        <v>61</v>
      </c>
    </row>
    <row r="22" ht="15">
      <c r="A22" s="4"/>
    </row>
    <row r="23" ht="15">
      <c r="A23" s="6">
        <v>44</v>
      </c>
    </row>
    <row r="24" ht="15">
      <c r="A24" s="6">
        <v>48</v>
      </c>
    </row>
    <row r="25" ht="15">
      <c r="A25" s="6">
        <v>52</v>
      </c>
    </row>
    <row r="26" ht="15">
      <c r="A26" s="6">
        <v>56</v>
      </c>
    </row>
    <row r="27" ht="15">
      <c r="A27" s="6">
        <v>60</v>
      </c>
    </row>
    <row r="28" ht="15">
      <c r="A28" s="6">
        <v>67.5</v>
      </c>
    </row>
    <row r="29" ht="15">
      <c r="A29" s="6">
        <v>75</v>
      </c>
    </row>
    <row r="30" ht="15">
      <c r="A30" s="6">
        <v>82.5</v>
      </c>
    </row>
    <row r="31" ht="15">
      <c r="A31" s="6">
        <v>90</v>
      </c>
    </row>
    <row r="32" ht="15">
      <c r="A32" s="6" t="s">
        <v>31</v>
      </c>
    </row>
    <row r="33" ht="15">
      <c r="A33" s="6">
        <v>100</v>
      </c>
    </row>
    <row r="34" ht="15">
      <c r="A34" s="6">
        <v>110</v>
      </c>
    </row>
    <row r="35" ht="15">
      <c r="A35" s="6">
        <v>125</v>
      </c>
    </row>
    <row r="36" ht="15">
      <c r="A36" s="6">
        <v>140</v>
      </c>
    </row>
    <row r="37" ht="15">
      <c r="A37" s="6" t="s">
        <v>32</v>
      </c>
    </row>
  </sheetData>
  <sheetProtection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Kalenský</dc:creator>
  <cp:keywords/>
  <dc:description/>
  <cp:lastModifiedBy>Admin</cp:lastModifiedBy>
  <cp:lastPrinted>2018-02-13T10:11:26Z</cp:lastPrinted>
  <dcterms:created xsi:type="dcterms:W3CDTF">2013-06-26T05:12:06Z</dcterms:created>
  <dcterms:modified xsi:type="dcterms:W3CDTF">2018-04-09T14:22:58Z</dcterms:modified>
  <cp:category/>
  <cp:version/>
  <cp:contentType/>
  <cp:contentStatus/>
</cp:coreProperties>
</file>